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ES_Application\K070\"/>
    </mc:Choice>
  </mc:AlternateContent>
  <bookViews>
    <workbookView xWindow="0" yWindow="75" windowWidth="11325" windowHeight="5610" activeTab="1"/>
  </bookViews>
  <sheets>
    <sheet name="CJ" sheetId="1" r:id="rId1"/>
    <sheet name="Cycle Time" sheetId="2" r:id="rId2"/>
  </sheets>
  <calcPr calcId="152511"/>
</workbook>
</file>

<file path=xl/calcChain.xml><?xml version="1.0" encoding="utf-8"?>
<calcChain xmlns="http://schemas.openxmlformats.org/spreadsheetml/2006/main">
  <c r="G61" i="2" l="1"/>
  <c r="G59" i="2"/>
  <c r="G57" i="2"/>
  <c r="G55" i="2"/>
  <c r="G53" i="2"/>
  <c r="C27" i="2" l="1"/>
  <c r="C29" i="2"/>
  <c r="G19" i="1" l="1"/>
  <c r="F19" i="1"/>
  <c r="G13" i="1"/>
  <c r="F13" i="1"/>
  <c r="H13" i="1" s="1"/>
  <c r="G47" i="2"/>
  <c r="C6" i="2"/>
  <c r="F46" i="2"/>
  <c r="E46" i="2"/>
  <c r="F45" i="2"/>
  <c r="E45" i="2"/>
  <c r="F44" i="2"/>
  <c r="E44" i="2"/>
  <c r="F43" i="2"/>
  <c r="E43" i="2"/>
  <c r="F42" i="2"/>
  <c r="E42" i="2"/>
  <c r="F41" i="2"/>
  <c r="E41" i="2"/>
  <c r="F40" i="2"/>
  <c r="E40" i="2"/>
  <c r="F39" i="2"/>
  <c r="E39" i="2"/>
  <c r="F38" i="2"/>
  <c r="E38" i="2"/>
  <c r="C30" i="2"/>
  <c r="D29" i="2" s="1"/>
  <c r="F29" i="2" s="1"/>
  <c r="D28" i="2"/>
  <c r="F28" i="2" s="1"/>
  <c r="D27" i="2"/>
  <c r="F27" i="2" s="1"/>
  <c r="D20" i="2"/>
  <c r="B19" i="2"/>
  <c r="B18" i="2"/>
  <c r="B15" i="2"/>
  <c r="B14" i="2"/>
  <c r="B13" i="2"/>
  <c r="B12" i="2"/>
  <c r="B11" i="2"/>
  <c r="B10" i="2"/>
  <c r="G56" i="1"/>
  <c r="F56" i="1"/>
  <c r="G55" i="1"/>
  <c r="F55" i="1"/>
  <c r="H55" i="1" s="1"/>
  <c r="C19" i="2" s="1"/>
  <c r="E19" i="2" s="1"/>
  <c r="G54" i="1"/>
  <c r="F54" i="1"/>
  <c r="G53" i="1"/>
  <c r="F53" i="1"/>
  <c r="H53" i="1" s="1"/>
  <c r="G50" i="1"/>
  <c r="F50" i="1"/>
  <c r="G49" i="1"/>
  <c r="F49" i="1"/>
  <c r="H49" i="1" s="1"/>
  <c r="G48" i="1"/>
  <c r="F48" i="1"/>
  <c r="G47" i="1"/>
  <c r="F47" i="1"/>
  <c r="H47" i="1" s="1"/>
  <c r="G45" i="1"/>
  <c r="F45" i="1"/>
  <c r="G44" i="1"/>
  <c r="F44" i="1"/>
  <c r="H44" i="1" s="1"/>
  <c r="G43" i="1"/>
  <c r="F43" i="1"/>
  <c r="G42" i="1"/>
  <c r="F42" i="1"/>
  <c r="G39" i="1"/>
  <c r="F39" i="1"/>
  <c r="G38" i="1"/>
  <c r="F38" i="1"/>
  <c r="G37" i="1"/>
  <c r="F37" i="1"/>
  <c r="G36" i="1"/>
  <c r="F36" i="1"/>
  <c r="H36" i="1" s="1"/>
  <c r="G33" i="1"/>
  <c r="F33" i="1"/>
  <c r="G32" i="1"/>
  <c r="F32" i="1"/>
  <c r="H32" i="1" s="1"/>
  <c r="G31" i="1"/>
  <c r="F31" i="1"/>
  <c r="G30" i="1"/>
  <c r="F30" i="1"/>
  <c r="G27" i="1"/>
  <c r="F27" i="1"/>
  <c r="G26" i="1"/>
  <c r="F26" i="1"/>
  <c r="H26" i="1" s="1"/>
  <c r="G25" i="1"/>
  <c r="F25" i="1"/>
  <c r="G24" i="1"/>
  <c r="F24" i="1"/>
  <c r="G21" i="1"/>
  <c r="F21" i="1"/>
  <c r="G20" i="1"/>
  <c r="F20" i="1"/>
  <c r="H20" i="1" s="1"/>
  <c r="G18" i="1"/>
  <c r="F18" i="1"/>
  <c r="G17" i="1"/>
  <c r="F17" i="1"/>
  <c r="G14" i="1"/>
  <c r="F14" i="1"/>
  <c r="G12" i="1"/>
  <c r="F12" i="1"/>
  <c r="G11" i="1"/>
  <c r="F11" i="1"/>
  <c r="G10" i="1"/>
  <c r="F10" i="1"/>
  <c r="H27" i="1" l="1"/>
  <c r="H45" i="1"/>
  <c r="H50" i="1"/>
  <c r="H19" i="1"/>
  <c r="H33" i="1"/>
  <c r="H48" i="1"/>
  <c r="H51" i="1" s="1"/>
  <c r="C18" i="2" s="1"/>
  <c r="E18" i="2" s="1"/>
  <c r="H56" i="1"/>
  <c r="H38" i="1"/>
  <c r="H21" i="1"/>
  <c r="H31" i="1"/>
  <c r="H39" i="1"/>
  <c r="H54" i="1"/>
  <c r="H37" i="1"/>
  <c r="H30" i="1"/>
  <c r="G40" i="2"/>
  <c r="G42" i="2"/>
  <c r="G44" i="2"/>
  <c r="G46" i="2"/>
  <c r="G39" i="2"/>
  <c r="G41" i="2"/>
  <c r="G43" i="2"/>
  <c r="G45" i="2"/>
  <c r="H43" i="1"/>
  <c r="H42" i="1"/>
  <c r="H24" i="1"/>
  <c r="H25" i="1"/>
  <c r="F30" i="2"/>
  <c r="G49" i="2" s="1"/>
  <c r="D30" i="2"/>
  <c r="G38" i="2"/>
  <c r="H18" i="1"/>
  <c r="H17" i="1"/>
  <c r="H10" i="1"/>
  <c r="H11" i="1"/>
  <c r="H12" i="1"/>
  <c r="H14" i="1"/>
  <c r="H57" i="1" l="1"/>
  <c r="H34" i="1"/>
  <c r="C13" i="2" s="1"/>
  <c r="H40" i="1"/>
  <c r="C14" i="2" s="1"/>
  <c r="E13" i="2"/>
  <c r="H46" i="1"/>
  <c r="C15" i="2" s="1"/>
  <c r="E15" i="2" s="1"/>
  <c r="H28" i="1"/>
  <c r="C12" i="2" s="1"/>
  <c r="E17" i="2"/>
  <c r="H22" i="1"/>
  <c r="H15" i="1"/>
  <c r="C10" i="2" s="1"/>
  <c r="E12" i="2" l="1"/>
  <c r="E14" i="2"/>
  <c r="E10" i="2"/>
  <c r="E16" i="2"/>
  <c r="C11" i="2"/>
  <c r="E11" i="2" l="1"/>
  <c r="E20" i="2" s="1"/>
  <c r="E21" i="2" s="1"/>
  <c r="G37" i="2" s="1"/>
  <c r="G48" i="2" s="1"/>
  <c r="G51" i="2" s="1"/>
</calcChain>
</file>

<file path=xl/sharedStrings.xml><?xml version="1.0" encoding="utf-8"?>
<sst xmlns="http://schemas.openxmlformats.org/spreadsheetml/2006/main" count="101" uniqueCount="67">
  <si>
    <t>INTERIOR APPRAISAL DATA SHEET - SUPPLEMENT</t>
  </si>
  <si>
    <t>SOUTHERN INTERIOR FOREST REGION</t>
  </si>
  <si>
    <t>CP:</t>
  </si>
  <si>
    <t>Date:</t>
  </si>
  <si>
    <t>SPEED (km/hr)</t>
  </si>
  <si>
    <t>TIME (hrs)</t>
  </si>
  <si>
    <t>BLOCK</t>
  </si>
  <si>
    <t>ROAD</t>
  </si>
  <si>
    <t>DIST. (km.)</t>
  </si>
  <si>
    <t>LOADED</t>
  </si>
  <si>
    <t>EMPTY</t>
  </si>
  <si>
    <t>TOTAL</t>
  </si>
  <si>
    <t>Fields must be entered manually</t>
  </si>
  <si>
    <t>Fields automatically populated</t>
  </si>
  <si>
    <t>For instructions on how to calculate the weighted average cycle time,</t>
  </si>
  <si>
    <t>refer to Section 4.5.1 of the IAM.</t>
  </si>
  <si>
    <t>Note:  Rounding convention per Section 1.3 (4) of IAM</t>
  </si>
  <si>
    <t>WEIGHTED CJ CYCLE TIME</t>
  </si>
  <si>
    <t>Time to CJ (hrs)</t>
  </si>
  <si>
    <t>Block Volume (m3)</t>
  </si>
  <si>
    <t>Time x Volume</t>
  </si>
  <si>
    <t>WEIGHTED CJ TIME</t>
  </si>
  <si>
    <t>WEIGHTED UNAVOIDABLE DELAY</t>
  </si>
  <si>
    <t>HARV. SYS.</t>
  </si>
  <si>
    <t>Volume</t>
  </si>
  <si>
    <t>Weight</t>
  </si>
  <si>
    <t>DELAY (hrs.)</t>
  </si>
  <si>
    <t>Weighted Delay (hrs)</t>
  </si>
  <si>
    <t>CABLE</t>
  </si>
  <si>
    <t>HELI</t>
  </si>
  <si>
    <t>SKIDDER</t>
  </si>
  <si>
    <t>WEIGHTED DELAY</t>
  </si>
  <si>
    <t>SPEED (km/hr.)</t>
  </si>
  <si>
    <t>TIME (hrs.)</t>
  </si>
  <si>
    <t>TOTAL TIME</t>
  </si>
  <si>
    <t>ROAD/DETAILS</t>
  </si>
  <si>
    <t>DISTANCE (km.)</t>
  </si>
  <si>
    <t>L plus E (hrs.)</t>
  </si>
  <si>
    <t>BC to CJ</t>
  </si>
  <si>
    <t>See</t>
  </si>
  <si>
    <t>CJ</t>
  </si>
  <si>
    <t>Calculation</t>
  </si>
  <si>
    <t>Sector Time</t>
  </si>
  <si>
    <t>TIME</t>
  </si>
  <si>
    <t>DELAY</t>
  </si>
  <si>
    <t>CYCLE TIME:</t>
  </si>
  <si>
    <t>HOURS</t>
  </si>
  <si>
    <t>CYCLE TIME CALCULATION - LONG</t>
  </si>
  <si>
    <t xml:space="preserve">COMMON JUNCTION CALCULATION </t>
  </si>
  <si>
    <t>ECE1</t>
  </si>
  <si>
    <t>ECE5</t>
  </si>
  <si>
    <t>TAB1</t>
  </si>
  <si>
    <t>TAB5</t>
  </si>
  <si>
    <t>Blewett Road to CJ</t>
  </si>
  <si>
    <t>Blewett road meets Hwy 3A to mill</t>
  </si>
  <si>
    <t>K070001</t>
  </si>
  <si>
    <t>K070002</t>
  </si>
  <si>
    <t>K070003</t>
  </si>
  <si>
    <t>K070004</t>
  </si>
  <si>
    <t>K070005</t>
  </si>
  <si>
    <t>Hwy 3A 90 km to Robson Access Road</t>
  </si>
  <si>
    <t>Robson Access off ramp</t>
  </si>
  <si>
    <t>Roson Access road 80km</t>
  </si>
  <si>
    <t>Robson Access Rd. - Arrow Lakes Drive (60km/h zone)</t>
  </si>
  <si>
    <t>Arrow Lakes Dr. to Rail Crossing (80Km/h zone)</t>
  </si>
  <si>
    <t>Rail Crossing to Celgar Scales</t>
  </si>
  <si>
    <t>Hwy 3A 80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</si>
</sst>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1" fillId="2" borderId="1" xfId="1" applyFill="1" applyBorder="1" applyAlignment="1" applyProtection="1">
      <alignment horizontal="center"/>
      <protection locked="0"/>
    </xf>
    <xf numFmtId="0" fontId="1" fillId="0" borderId="1" xfId="1" applyFill="1" applyBorder="1" applyAlignment="1" applyProtection="1">
      <alignment horizontal="center"/>
      <protection locked="0"/>
    </xf>
    <xf numFmtId="0" fontId="1" fillId="0" borderId="1" xfId="1" applyBorder="1" applyAlignment="1" applyProtection="1">
      <alignment horizontal="center"/>
      <protection locked="0"/>
    </xf>
    <xf numFmtId="0" fontId="1" fillId="0" borderId="0" xfId="1" applyProtection="1">
      <protection locked="0"/>
    </xf>
    <xf numFmtId="0" fontId="1" fillId="0" borderId="1" xfId="1" applyBorder="1" applyProtection="1">
      <protection locked="0"/>
    </xf>
    <xf numFmtId="0" fontId="2" fillId="2" borderId="1" xfId="1" applyFont="1" applyFill="1" applyBorder="1" applyAlignment="1" applyProtection="1">
      <alignment horizontal="center"/>
      <protection locked="0"/>
    </xf>
    <xf numFmtId="15" fontId="2" fillId="2" borderId="1" xfId="1" applyNumberFormat="1" applyFont="1" applyFill="1" applyBorder="1" applyAlignment="1" applyProtection="1">
      <alignment horizontal="center"/>
      <protection locked="0"/>
    </xf>
    <xf numFmtId="2" fontId="2" fillId="3" borderId="3" xfId="1" applyNumberFormat="1" applyFont="1" applyFill="1" applyBorder="1" applyAlignment="1" applyProtection="1">
      <alignment horizontal="center"/>
    </xf>
    <xf numFmtId="2" fontId="2" fillId="0" borderId="4" xfId="1" applyNumberFormat="1" applyFont="1" applyFill="1" applyBorder="1" applyAlignment="1" applyProtection="1">
      <alignment horizontal="center"/>
    </xf>
    <xf numFmtId="0" fontId="2" fillId="3" borderId="5" xfId="1" applyFont="1" applyFill="1" applyBorder="1" applyProtection="1"/>
    <xf numFmtId="2" fontId="2" fillId="0" borderId="4" xfId="1" applyNumberFormat="1" applyFont="1" applyBorder="1" applyAlignment="1" applyProtection="1">
      <alignment horizontal="center"/>
    </xf>
    <xf numFmtId="0" fontId="2" fillId="3" borderId="1" xfId="1" applyFont="1" applyFill="1" applyBorder="1" applyAlignment="1" applyProtection="1">
      <alignment horizontal="center"/>
    </xf>
    <xf numFmtId="0" fontId="1" fillId="2" borderId="1" xfId="1" applyFill="1" applyBorder="1" applyProtection="1"/>
    <xf numFmtId="0" fontId="2" fillId="0" borderId="0" xfId="1" applyFont="1" applyProtection="1"/>
    <xf numFmtId="0" fontId="1" fillId="0" borderId="0" xfId="1" applyProtection="1"/>
    <xf numFmtId="0" fontId="1" fillId="3" borderId="1" xfId="1" applyFill="1" applyBorder="1" applyProtection="1"/>
    <xf numFmtId="2" fontId="1" fillId="0" borderId="1" xfId="1" applyNumberFormat="1" applyFill="1" applyBorder="1" applyProtection="1"/>
    <xf numFmtId="2" fontId="1" fillId="0" borderId="6" xfId="1" applyNumberFormat="1" applyBorder="1" applyProtection="1"/>
    <xf numFmtId="0" fontId="2" fillId="0" borderId="7" xfId="1" applyFont="1" applyFill="1" applyBorder="1" applyProtection="1"/>
    <xf numFmtId="2" fontId="2" fillId="0" borderId="8" xfId="1" applyNumberFormat="1" applyFont="1" applyFill="1" applyBorder="1" applyAlignment="1" applyProtection="1">
      <alignment horizontal="center"/>
    </xf>
    <xf numFmtId="3" fontId="1" fillId="2" borderId="1" xfId="1" applyNumberFormat="1" applyFill="1" applyBorder="1" applyAlignment="1" applyProtection="1">
      <alignment horizontal="center"/>
      <protection locked="0"/>
    </xf>
    <xf numFmtId="165" fontId="3" fillId="2" borderId="1" xfId="2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horizontal="center"/>
      <protection locked="0"/>
    </xf>
    <xf numFmtId="164" fontId="3" fillId="2" borderId="1" xfId="1" applyNumberFormat="1" applyFont="1" applyFill="1" applyBorder="1" applyAlignment="1" applyProtection="1">
      <alignment horizontal="center"/>
      <protection locked="0"/>
    </xf>
    <xf numFmtId="1" fontId="3" fillId="2" borderId="1" xfId="1" applyNumberFormat="1" applyFont="1" applyFill="1" applyBorder="1" applyAlignment="1" applyProtection="1">
      <alignment horizontal="center"/>
      <protection locked="0"/>
    </xf>
    <xf numFmtId="38" fontId="3" fillId="2" borderId="1" xfId="2" applyNumberFormat="1" applyFont="1" applyFill="1" applyBorder="1" applyAlignment="1" applyProtection="1">
      <alignment horizontal="center"/>
      <protection locked="0"/>
    </xf>
    <xf numFmtId="2" fontId="1" fillId="3" borderId="1" xfId="1" applyNumberFormat="1" applyFill="1" applyBorder="1" applyAlignment="1" applyProtection="1">
      <alignment horizontal="center"/>
    </xf>
    <xf numFmtId="0" fontId="2" fillId="3" borderId="1" xfId="1" applyFont="1" applyFill="1" applyBorder="1" applyAlignment="1" applyProtection="1">
      <alignment horizontal="center"/>
    </xf>
    <xf numFmtId="0" fontId="1" fillId="0" borderId="0" xfId="1" applyProtection="1"/>
    <xf numFmtId="0" fontId="1" fillId="5" borderId="1" xfId="1" applyFill="1" applyBorder="1" applyAlignment="1" applyProtection="1">
      <alignment horizontal="center"/>
    </xf>
    <xf numFmtId="2" fontId="1" fillId="6" borderId="1" xfId="1" applyNumberFormat="1" applyFill="1" applyBorder="1" applyAlignment="1" applyProtection="1">
      <alignment horizontal="center"/>
      <protection locked="0"/>
    </xf>
    <xf numFmtId="0" fontId="2" fillId="0" borderId="0" xfId="1" applyFont="1" applyAlignment="1" applyProtection="1">
      <alignment horizontal="center"/>
    </xf>
    <xf numFmtId="0" fontId="1" fillId="0" borderId="0" xfId="1" applyAlignment="1" applyProtection="1">
      <alignment horizontal="center"/>
    </xf>
    <xf numFmtId="15" fontId="2" fillId="3" borderId="1" xfId="1" applyNumberFormat="1" applyFont="1" applyFill="1" applyBorder="1" applyAlignment="1" applyProtection="1">
      <alignment horizontal="center"/>
    </xf>
    <xf numFmtId="0" fontId="1" fillId="0" borderId="0" xfId="1" applyAlignment="1" applyProtection="1">
      <alignment horizontal="center" vertical="top" wrapText="1"/>
    </xf>
    <xf numFmtId="0" fontId="2" fillId="3" borderId="1" xfId="1" applyFont="1" applyFill="1" applyBorder="1" applyAlignment="1" applyProtection="1">
      <alignment horizontal="center" vertical="top" wrapText="1"/>
    </xf>
    <xf numFmtId="1" fontId="2" fillId="3" borderId="2" xfId="1" applyNumberFormat="1" applyFont="1" applyFill="1" applyBorder="1" applyAlignment="1" applyProtection="1">
      <alignment horizontal="center"/>
    </xf>
    <xf numFmtId="2" fontId="2" fillId="3" borderId="2" xfId="1" applyNumberFormat="1" applyFont="1" applyFill="1" applyBorder="1" applyAlignment="1" applyProtection="1">
      <alignment horizontal="center"/>
    </xf>
    <xf numFmtId="2" fontId="2" fillId="3" borderId="10" xfId="1" applyNumberFormat="1" applyFont="1" applyFill="1" applyBorder="1" applyAlignment="1" applyProtection="1">
      <alignment horizontal="center"/>
    </xf>
    <xf numFmtId="0" fontId="2" fillId="0" borderId="0" xfId="1" applyFont="1" applyBorder="1" applyAlignment="1" applyProtection="1"/>
    <xf numFmtId="0" fontId="2" fillId="0" borderId="11" xfId="1" applyFont="1" applyBorder="1" applyAlignment="1" applyProtection="1"/>
    <xf numFmtId="0" fontId="1" fillId="0" borderId="7" xfId="1" applyBorder="1" applyAlignment="1" applyProtection="1">
      <alignment horizontal="center" vertical="top"/>
    </xf>
    <xf numFmtId="0" fontId="2" fillId="3" borderId="12" xfId="1" applyFont="1" applyFill="1" applyBorder="1" applyAlignment="1" applyProtection="1">
      <alignment horizontal="center" vertical="top"/>
    </xf>
    <xf numFmtId="0" fontId="2" fillId="3" borderId="13" xfId="1" applyFont="1" applyFill="1" applyBorder="1" applyAlignment="1" applyProtection="1">
      <alignment horizontal="center" vertical="top"/>
    </xf>
    <xf numFmtId="0" fontId="2" fillId="3" borderId="12" xfId="1" applyFont="1" applyFill="1" applyBorder="1" applyAlignment="1" applyProtection="1">
      <alignment horizontal="center" vertical="top" wrapText="1"/>
    </xf>
    <xf numFmtId="0" fontId="2" fillId="3" borderId="14" xfId="1" applyFont="1" applyFill="1" applyBorder="1" applyAlignment="1" applyProtection="1">
      <alignment horizontal="center" vertical="top" wrapText="1"/>
    </xf>
    <xf numFmtId="0" fontId="1" fillId="0" borderId="0" xfId="1" applyAlignment="1" applyProtection="1">
      <alignment horizontal="center" vertical="top"/>
    </xf>
    <xf numFmtId="2" fontId="3" fillId="3" borderId="1" xfId="1" applyNumberFormat="1" applyFont="1" applyFill="1" applyBorder="1" applyAlignment="1" applyProtection="1">
      <alignment horizontal="center"/>
    </xf>
    <xf numFmtId="2" fontId="3" fillId="3" borderId="2" xfId="1" applyNumberFormat="1" applyFont="1" applyFill="1" applyBorder="1" applyAlignment="1" applyProtection="1">
      <alignment horizontal="center"/>
    </xf>
    <xf numFmtId="1" fontId="2" fillId="3" borderId="1" xfId="1" applyNumberFormat="1" applyFont="1" applyFill="1" applyBorder="1" applyAlignment="1" applyProtection="1">
      <alignment horizontal="center"/>
    </xf>
    <xf numFmtId="0" fontId="2" fillId="3" borderId="5" xfId="1" applyFont="1" applyFill="1" applyBorder="1" applyAlignment="1" applyProtection="1">
      <alignment horizontal="center" vertical="top" wrapText="1"/>
    </xf>
    <xf numFmtId="0" fontId="4" fillId="0" borderId="0" xfId="1" applyFont="1" applyBorder="1" applyAlignment="1" applyProtection="1">
      <alignment horizontal="center"/>
    </xf>
    <xf numFmtId="165" fontId="4" fillId="0" borderId="0" xfId="2" applyNumberFormat="1" applyFont="1" applyBorder="1" applyAlignment="1" applyProtection="1">
      <alignment horizontal="center"/>
    </xf>
    <xf numFmtId="166" fontId="4" fillId="0" borderId="0" xfId="1" applyNumberFormat="1" applyFont="1" applyBorder="1" applyAlignment="1" applyProtection="1">
      <alignment horizontal="center"/>
    </xf>
    <xf numFmtId="2" fontId="4" fillId="0" borderId="0" xfId="1" applyNumberFormat="1" applyFont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1" fillId="0" borderId="0" xfId="1" applyFill="1" applyBorder="1" applyProtection="1"/>
    <xf numFmtId="0" fontId="5" fillId="0" borderId="0" xfId="1" applyFont="1" applyBorder="1" applyAlignment="1" applyProtection="1">
      <alignment horizontal="center"/>
    </xf>
    <xf numFmtId="0" fontId="5" fillId="0" borderId="0" xfId="1" applyFont="1" applyBorder="1" applyAlignment="1" applyProtection="1">
      <alignment horizontal="centerContinuous"/>
    </xf>
    <xf numFmtId="0" fontId="5" fillId="3" borderId="1" xfId="1" applyFont="1" applyFill="1" applyBorder="1" applyAlignment="1" applyProtection="1">
      <alignment horizontal="center" vertical="top" wrapText="1"/>
    </xf>
    <xf numFmtId="0" fontId="3" fillId="3" borderId="1" xfId="1" applyFont="1" applyFill="1" applyBorder="1" applyAlignment="1" applyProtection="1">
      <alignment horizontal="center"/>
    </xf>
    <xf numFmtId="38" fontId="3" fillId="3" borderId="1" xfId="2" applyNumberFormat="1" applyFont="1" applyFill="1" applyBorder="1" applyAlignment="1" applyProtection="1">
      <alignment horizontal="center"/>
    </xf>
    <xf numFmtId="0" fontId="1" fillId="3" borderId="1" xfId="1" applyFill="1" applyBorder="1" applyAlignment="1" applyProtection="1">
      <alignment horizontal="center"/>
    </xf>
    <xf numFmtId="0" fontId="2" fillId="5" borderId="1" xfId="1" applyFont="1" applyFill="1" applyBorder="1" applyAlignment="1" applyProtection="1">
      <alignment horizontal="center"/>
    </xf>
    <xf numFmtId="164" fontId="3" fillId="0" borderId="0" xfId="1" applyNumberFormat="1" applyFont="1" applyFill="1" applyBorder="1" applyAlignment="1" applyProtection="1">
      <alignment horizontal="center"/>
    </xf>
    <xf numFmtId="1" fontId="3" fillId="0" borderId="0" xfId="1" applyNumberFormat="1" applyFont="1" applyFill="1" applyBorder="1" applyAlignment="1" applyProtection="1">
      <alignment horizontal="center"/>
    </xf>
    <xf numFmtId="38" fontId="3" fillId="0" borderId="0" xfId="2" applyNumberFormat="1" applyFont="1" applyFill="1" applyBorder="1" applyAlignment="1" applyProtection="1">
      <alignment horizontal="center"/>
    </xf>
    <xf numFmtId="0" fontId="1" fillId="0" borderId="0" xfId="1" applyFill="1" applyBorder="1" applyAlignment="1" applyProtection="1">
      <alignment horizontal="center"/>
    </xf>
    <xf numFmtId="0" fontId="2" fillId="3" borderId="5" xfId="1" applyFont="1" applyFill="1" applyBorder="1" applyAlignment="1" applyProtection="1">
      <alignment horizontal="center"/>
    </xf>
    <xf numFmtId="0" fontId="2" fillId="3" borderId="17" xfId="1" applyFont="1" applyFill="1" applyBorder="1" applyAlignment="1" applyProtection="1">
      <alignment horizontal="center"/>
    </xf>
    <xf numFmtId="164" fontId="2" fillId="4" borderId="18" xfId="1" applyNumberFormat="1" applyFont="1" applyFill="1" applyBorder="1" applyAlignment="1" applyProtection="1">
      <alignment horizontal="right"/>
    </xf>
    <xf numFmtId="0" fontId="2" fillId="4" borderId="10" xfId="1" applyFont="1" applyFill="1" applyBorder="1" applyProtection="1"/>
    <xf numFmtId="2" fontId="1" fillId="3" borderId="1" xfId="1" quotePrefix="1" applyNumberFormat="1" applyFill="1" applyBorder="1" applyAlignment="1" applyProtection="1">
      <alignment horizontal="center"/>
    </xf>
    <xf numFmtId="0" fontId="1" fillId="2" borderId="1" xfId="1" applyFill="1" applyBorder="1" applyAlignment="1" applyProtection="1">
      <alignment horizontal="center"/>
      <protection locked="0"/>
    </xf>
    <xf numFmtId="0" fontId="1" fillId="0" borderId="1" xfId="1" applyFill="1" applyBorder="1" applyAlignment="1" applyProtection="1">
      <alignment horizontal="center"/>
      <protection locked="0"/>
    </xf>
    <xf numFmtId="0" fontId="1" fillId="0" borderId="1" xfId="1" applyBorder="1" applyAlignment="1" applyProtection="1">
      <alignment horizontal="center"/>
      <protection locked="0"/>
    </xf>
    <xf numFmtId="0" fontId="1" fillId="0" borderId="0" xfId="1" applyProtection="1">
      <protection locked="0"/>
    </xf>
    <xf numFmtId="0" fontId="1" fillId="0" borderId="1" xfId="1" applyBorder="1" applyProtection="1">
      <protection locked="0"/>
    </xf>
    <xf numFmtId="3" fontId="1" fillId="2" borderId="1" xfId="1" applyNumberFormat="1" applyFill="1" applyBorder="1" applyAlignment="1" applyProtection="1">
      <alignment horizontal="center"/>
      <protection locked="0"/>
    </xf>
    <xf numFmtId="2" fontId="1" fillId="3" borderId="1" xfId="1" applyNumberFormat="1" applyFill="1" applyBorder="1" applyAlignment="1" applyProtection="1">
      <alignment horizontal="center"/>
    </xf>
    <xf numFmtId="2" fontId="2" fillId="3" borderId="3" xfId="1" applyNumberFormat="1" applyFont="1" applyFill="1" applyBorder="1" applyAlignment="1" applyProtection="1">
      <alignment horizontal="center"/>
    </xf>
    <xf numFmtId="2" fontId="2" fillId="0" borderId="4" xfId="1" applyNumberFormat="1" applyFont="1" applyFill="1" applyBorder="1" applyAlignment="1" applyProtection="1">
      <alignment horizontal="center"/>
    </xf>
    <xf numFmtId="0" fontId="2" fillId="3" borderId="5" xfId="1" applyFont="1" applyFill="1" applyBorder="1" applyProtection="1"/>
    <xf numFmtId="0" fontId="2" fillId="0" borderId="0" xfId="1" applyFont="1" applyProtection="1"/>
    <xf numFmtId="0" fontId="1" fillId="0" borderId="0" xfId="1" applyProtection="1"/>
    <xf numFmtId="0" fontId="1" fillId="5" borderId="1" xfId="1" applyFill="1" applyBorder="1" applyAlignment="1" applyProtection="1">
      <alignment horizontal="center"/>
    </xf>
    <xf numFmtId="2" fontId="1" fillId="0" borderId="1" xfId="1" applyNumberFormat="1" applyFill="1" applyBorder="1" applyProtection="1"/>
    <xf numFmtId="2" fontId="1" fillId="0" borderId="6" xfId="1" applyNumberFormat="1" applyBorder="1" applyProtection="1"/>
    <xf numFmtId="0" fontId="2" fillId="3" borderId="1" xfId="1" applyFont="1" applyFill="1" applyBorder="1" applyAlignment="1" applyProtection="1">
      <alignment horizontal="center" vertical="top"/>
    </xf>
    <xf numFmtId="2" fontId="3" fillId="3" borderId="1" xfId="1" applyNumberFormat="1" applyFont="1" applyFill="1" applyBorder="1" applyAlignment="1" applyProtection="1">
      <alignment horizontal="center"/>
    </xf>
    <xf numFmtId="2" fontId="2" fillId="3" borderId="1" xfId="1" applyNumberFormat="1" applyFont="1" applyFill="1" applyBorder="1" applyAlignment="1" applyProtection="1">
      <alignment horizontal="center"/>
    </xf>
    <xf numFmtId="2" fontId="1" fillId="3" borderId="1" xfId="1" applyNumberFormat="1" applyFill="1" applyBorder="1" applyAlignment="1" applyProtection="1">
      <alignment horizontal="center"/>
    </xf>
    <xf numFmtId="2" fontId="1" fillId="2" borderId="1" xfId="1" applyNumberFormat="1" applyFill="1" applyBorder="1" applyAlignment="1" applyProtection="1">
      <alignment horizontal="center"/>
      <protection locked="0"/>
    </xf>
    <xf numFmtId="2" fontId="1" fillId="0" borderId="1" xfId="1" applyNumberFormat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horizontal="center"/>
      <protection locked="0"/>
    </xf>
    <xf numFmtId="0" fontId="6" fillId="0" borderId="0" xfId="1" applyFont="1" applyAlignment="1" applyProtection="1">
      <alignment horizontal="center"/>
    </xf>
    <xf numFmtId="0" fontId="2" fillId="0" borderId="0" xfId="1" applyFont="1" applyAlignment="1" applyProtection="1">
      <alignment horizontal="center"/>
    </xf>
    <xf numFmtId="0" fontId="2" fillId="0" borderId="0" xfId="1" applyFont="1" applyFill="1" applyBorder="1" applyAlignment="1" applyProtection="1">
      <alignment horizontal="center"/>
    </xf>
    <xf numFmtId="2" fontId="2" fillId="3" borderId="16" xfId="1" applyNumberFormat="1" applyFont="1" applyFill="1" applyBorder="1" applyAlignment="1" applyProtection="1">
      <alignment horizontal="center"/>
    </xf>
    <xf numFmtId="0" fontId="2" fillId="3" borderId="3" xfId="1" applyFont="1" applyFill="1" applyBorder="1" applyAlignment="1" applyProtection="1">
      <alignment horizontal="center"/>
    </xf>
    <xf numFmtId="2" fontId="1" fillId="3" borderId="1" xfId="1" applyNumberFormat="1" applyFill="1" applyBorder="1" applyAlignment="1" applyProtection="1">
      <alignment horizontal="center"/>
    </xf>
    <xf numFmtId="0" fontId="2" fillId="0" borderId="0" xfId="1" applyFont="1" applyBorder="1" applyAlignment="1" applyProtection="1">
      <alignment horizontal="center"/>
    </xf>
    <xf numFmtId="0" fontId="2" fillId="0" borderId="11" xfId="1" applyFont="1" applyBorder="1" applyAlignment="1" applyProtection="1">
      <alignment horizontal="center"/>
    </xf>
    <xf numFmtId="0" fontId="2" fillId="3" borderId="9" xfId="1" applyFont="1" applyFill="1" applyBorder="1" applyAlignment="1" applyProtection="1">
      <alignment horizontal="center"/>
    </xf>
    <xf numFmtId="0" fontId="2" fillId="3" borderId="10" xfId="1" applyFont="1" applyFill="1" applyBorder="1" applyAlignment="1" applyProtection="1">
      <alignment horizontal="center"/>
    </xf>
    <xf numFmtId="0" fontId="2" fillId="0" borderId="0" xfId="1" quotePrefix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1" fillId="3" borderId="1" xfId="1" applyFill="1" applyBorder="1" applyAlignment="1" applyProtection="1">
      <alignment horizontal="center"/>
    </xf>
    <xf numFmtId="0" fontId="5" fillId="3" borderId="4" xfId="1" applyFont="1" applyFill="1" applyBorder="1" applyAlignment="1" applyProtection="1">
      <alignment horizontal="center" vertical="top" wrapText="1"/>
    </xf>
    <xf numFmtId="0" fontId="5" fillId="3" borderId="15" xfId="1" applyFont="1" applyFill="1" applyBorder="1" applyAlignment="1" applyProtection="1">
      <alignment horizontal="center" vertical="top" wrapText="1"/>
    </xf>
    <xf numFmtId="2" fontId="1" fillId="3" borderId="1" xfId="1" applyNumberFormat="1" applyFill="1" applyBorder="1" applyAlignment="1" applyProtection="1">
      <alignment horizontal="center"/>
      <protection locked="0"/>
    </xf>
    <xf numFmtId="164" fontId="1" fillId="2" borderId="1" xfId="1" applyNumberFormat="1" applyFont="1" applyFill="1" applyBorder="1" applyAlignment="1" applyProtection="1">
      <alignment horizontal="center"/>
      <protection locked="0"/>
    </xf>
    <xf numFmtId="1" fontId="1" fillId="2" borderId="1" xfId="1" applyNumberFormat="1" applyFont="1" applyFill="1" applyBorder="1" applyAlignment="1" applyProtection="1">
      <alignment horizontal="center"/>
      <protection locked="0"/>
    </xf>
    <xf numFmtId="38" fontId="1" fillId="2" borderId="1" xfId="2" applyNumberFormat="1" applyFont="1" applyFill="1" applyBorder="1" applyAlignment="1" applyProtection="1">
      <alignment horizontal="center"/>
      <protection locked="0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28" workbookViewId="0">
      <selection activeCell="A47" sqref="A47:XFD61"/>
    </sheetView>
  </sheetViews>
  <sheetFormatPr defaultRowHeight="15" x14ac:dyDescent="0.25"/>
  <cols>
    <col min="2" max="2" width="28.7109375" customWidth="1"/>
    <col min="3" max="3" width="10.140625" customWidth="1"/>
    <col min="5" max="5" width="9.7109375" bestFit="1" customWidth="1"/>
  </cols>
  <sheetData>
    <row r="1" spans="1:8" ht="18" x14ac:dyDescent="0.25">
      <c r="A1" s="96" t="s">
        <v>0</v>
      </c>
      <c r="B1" s="96"/>
      <c r="C1" s="96"/>
      <c r="D1" s="96"/>
      <c r="E1" s="96"/>
      <c r="F1" s="96"/>
      <c r="G1" s="96"/>
      <c r="H1" s="96"/>
    </row>
    <row r="2" spans="1:8" ht="18" x14ac:dyDescent="0.25">
      <c r="A2" s="96" t="s">
        <v>1</v>
      </c>
      <c r="B2" s="96"/>
      <c r="C2" s="96"/>
      <c r="D2" s="96"/>
      <c r="E2" s="96"/>
      <c r="F2" s="96"/>
      <c r="G2" s="96"/>
      <c r="H2" s="96"/>
    </row>
    <row r="3" spans="1:8" x14ac:dyDescent="0.25">
      <c r="A3" s="15"/>
      <c r="B3" s="15"/>
      <c r="C3" s="15"/>
      <c r="D3" s="15"/>
      <c r="E3" s="15"/>
      <c r="F3" s="15"/>
      <c r="G3" s="15"/>
      <c r="H3" s="15"/>
    </row>
    <row r="4" spans="1:8" x14ac:dyDescent="0.25">
      <c r="A4" s="15"/>
      <c r="B4" s="15"/>
      <c r="C4" s="84" t="s">
        <v>48</v>
      </c>
      <c r="D4" s="15"/>
      <c r="E4" s="15"/>
      <c r="F4" s="15"/>
      <c r="G4" s="15"/>
      <c r="H4" s="15"/>
    </row>
    <row r="5" spans="1:8" x14ac:dyDescent="0.25">
      <c r="A5" s="15"/>
      <c r="B5" s="15"/>
      <c r="C5" s="15"/>
      <c r="D5" s="15"/>
      <c r="E5" s="15"/>
      <c r="F5" s="15"/>
      <c r="G5" s="15"/>
      <c r="H5" s="15"/>
    </row>
    <row r="6" spans="1:8" x14ac:dyDescent="0.25">
      <c r="A6" s="15"/>
      <c r="B6" s="12" t="s">
        <v>2</v>
      </c>
      <c r="C6" s="6">
        <v>70</v>
      </c>
      <c r="D6" s="12" t="s">
        <v>3</v>
      </c>
      <c r="E6" s="7">
        <v>43273</v>
      </c>
      <c r="F6" s="15"/>
      <c r="G6" s="15"/>
      <c r="H6" s="15"/>
    </row>
    <row r="7" spans="1:8" x14ac:dyDescent="0.25">
      <c r="A7" s="15"/>
      <c r="B7" s="15"/>
      <c r="C7" s="15"/>
      <c r="D7" s="15"/>
      <c r="E7" s="15"/>
      <c r="F7" s="15"/>
      <c r="G7" s="15"/>
      <c r="H7" s="15"/>
    </row>
    <row r="8" spans="1:8" x14ac:dyDescent="0.25">
      <c r="A8" s="15"/>
      <c r="B8" s="15"/>
      <c r="C8" s="15"/>
      <c r="D8" s="97" t="s">
        <v>4</v>
      </c>
      <c r="E8" s="97"/>
      <c r="F8" s="98" t="s">
        <v>5</v>
      </c>
      <c r="G8" s="98"/>
      <c r="H8" s="98"/>
    </row>
    <row r="9" spans="1:8" x14ac:dyDescent="0.25">
      <c r="A9" s="12" t="s">
        <v>6</v>
      </c>
      <c r="B9" s="12" t="s">
        <v>7</v>
      </c>
      <c r="C9" s="12" t="s">
        <v>8</v>
      </c>
      <c r="D9" s="12" t="s">
        <v>9</v>
      </c>
      <c r="E9" s="12" t="s">
        <v>10</v>
      </c>
      <c r="F9" s="12" t="s">
        <v>9</v>
      </c>
      <c r="G9" s="12" t="s">
        <v>10</v>
      </c>
      <c r="H9" s="12" t="s">
        <v>11</v>
      </c>
    </row>
    <row r="10" spans="1:8" x14ac:dyDescent="0.25">
      <c r="A10" s="1">
        <v>1</v>
      </c>
      <c r="B10" s="74" t="s">
        <v>51</v>
      </c>
      <c r="C10" s="93">
        <v>7.0000000000000007E-2</v>
      </c>
      <c r="D10" s="1">
        <v>15</v>
      </c>
      <c r="E10" s="1">
        <v>20</v>
      </c>
      <c r="F10" s="73">
        <f>IF(D10="",0,$C10/D10)</f>
        <v>4.6666666666666671E-3</v>
      </c>
      <c r="G10" s="73">
        <f>IF(E10="",0,$C10/E10)</f>
        <v>3.5000000000000005E-3</v>
      </c>
      <c r="H10" s="80">
        <f>SUM(F10:G10)</f>
        <v>8.1666666666666676E-3</v>
      </c>
    </row>
    <row r="11" spans="1:8" x14ac:dyDescent="0.25">
      <c r="A11" s="2"/>
      <c r="B11" s="74" t="s">
        <v>49</v>
      </c>
      <c r="C11" s="93">
        <v>1.1000000000000001</v>
      </c>
      <c r="D11" s="1">
        <v>15</v>
      </c>
      <c r="E11" s="1">
        <v>20</v>
      </c>
      <c r="F11" s="73">
        <f t="shared" ref="F11:F14" si="0">IF(D11="",0,$C11/D11)</f>
        <v>7.3333333333333334E-2</v>
      </c>
      <c r="G11" s="73">
        <f t="shared" ref="G11:G14" si="1">IF(E11="",0,$C11/E11)</f>
        <v>5.5000000000000007E-2</v>
      </c>
      <c r="H11" s="80">
        <f t="shared" ref="H11:H14" si="2">SUM(F11:G11)</f>
        <v>0.12833333333333335</v>
      </c>
    </row>
    <row r="12" spans="1:8" x14ac:dyDescent="0.25">
      <c r="A12" s="2"/>
      <c r="B12" s="1" t="s">
        <v>53</v>
      </c>
      <c r="C12" s="93">
        <v>3.7</v>
      </c>
      <c r="D12" s="1">
        <v>40</v>
      </c>
      <c r="E12" s="1">
        <v>50</v>
      </c>
      <c r="F12" s="73">
        <f t="shared" si="0"/>
        <v>9.2499999999999999E-2</v>
      </c>
      <c r="G12" s="73">
        <f>IF(E12="",0,$C12/E12)</f>
        <v>7.400000000000001E-2</v>
      </c>
      <c r="H12" s="80">
        <f t="shared" si="2"/>
        <v>0.16650000000000001</v>
      </c>
    </row>
    <row r="13" spans="1:8" x14ac:dyDescent="0.25">
      <c r="A13" s="75"/>
      <c r="B13" s="74"/>
      <c r="C13" s="93"/>
      <c r="D13" s="74"/>
      <c r="E13" s="74"/>
      <c r="F13" s="73">
        <f t="shared" si="0"/>
        <v>0</v>
      </c>
      <c r="G13" s="73">
        <f>IF(E13="",0,$C13/E13)</f>
        <v>0</v>
      </c>
      <c r="H13" s="92">
        <f t="shared" si="2"/>
        <v>0</v>
      </c>
    </row>
    <row r="14" spans="1:8" ht="15.75" thickBot="1" x14ac:dyDescent="0.3">
      <c r="A14" s="2"/>
      <c r="B14" s="1"/>
      <c r="C14" s="93"/>
      <c r="D14" s="1"/>
      <c r="E14" s="1"/>
      <c r="F14" s="73">
        <f t="shared" si="0"/>
        <v>0</v>
      </c>
      <c r="G14" s="73">
        <f t="shared" si="1"/>
        <v>0</v>
      </c>
      <c r="H14" s="80">
        <f t="shared" si="2"/>
        <v>0</v>
      </c>
    </row>
    <row r="15" spans="1:8" ht="15.75" thickBot="1" x14ac:dyDescent="0.3">
      <c r="A15" s="3"/>
      <c r="B15" s="3"/>
      <c r="C15" s="94"/>
      <c r="D15" s="3"/>
      <c r="E15" s="4"/>
      <c r="F15" s="9"/>
      <c r="G15" s="10" t="s">
        <v>11</v>
      </c>
      <c r="H15" s="8">
        <f>SUM(H10:H14)</f>
        <v>0.30300000000000005</v>
      </c>
    </row>
    <row r="16" spans="1:8" x14ac:dyDescent="0.25">
      <c r="A16" s="3"/>
      <c r="B16" s="3"/>
      <c r="C16" s="94"/>
      <c r="D16" s="3"/>
      <c r="E16" s="5"/>
      <c r="F16" s="17"/>
      <c r="G16" s="18"/>
      <c r="H16" s="18"/>
    </row>
    <row r="17" spans="1:8" x14ac:dyDescent="0.25">
      <c r="A17" s="74">
        <v>2</v>
      </c>
      <c r="B17" s="74" t="s">
        <v>52</v>
      </c>
      <c r="C17" s="93">
        <v>0.12</v>
      </c>
      <c r="D17" s="74">
        <v>15</v>
      </c>
      <c r="E17" s="74">
        <v>20</v>
      </c>
      <c r="F17" s="73">
        <f>IF(D17="",0,$C17/D17)</f>
        <v>8.0000000000000002E-3</v>
      </c>
      <c r="G17" s="73">
        <f>IF(E17="",0,$C17/E17)</f>
        <v>6.0000000000000001E-3</v>
      </c>
      <c r="H17" s="80">
        <f>SUM(F17:G17)</f>
        <v>1.4E-2</v>
      </c>
    </row>
    <row r="18" spans="1:8" x14ac:dyDescent="0.25">
      <c r="A18" s="75"/>
      <c r="B18" s="74" t="s">
        <v>49</v>
      </c>
      <c r="C18" s="93">
        <v>3.45</v>
      </c>
      <c r="D18" s="74">
        <v>15</v>
      </c>
      <c r="E18" s="74">
        <v>20</v>
      </c>
      <c r="F18" s="73">
        <f t="shared" ref="F18:F21" si="3">IF(D18="",0,$C18/D18)</f>
        <v>0.23</v>
      </c>
      <c r="G18" s="73">
        <f t="shared" ref="G18:G21" si="4">IF(E18="",0,$C18/E18)</f>
        <v>0.17250000000000001</v>
      </c>
      <c r="H18" s="80">
        <f t="shared" ref="H18:H21" si="5">SUM(F18:G18)</f>
        <v>0.40250000000000002</v>
      </c>
    </row>
    <row r="19" spans="1:8" x14ac:dyDescent="0.25">
      <c r="A19" s="75"/>
      <c r="B19" s="74" t="s">
        <v>53</v>
      </c>
      <c r="C19" s="93">
        <v>3.7</v>
      </c>
      <c r="D19" s="74">
        <v>40</v>
      </c>
      <c r="E19" s="74">
        <v>50</v>
      </c>
      <c r="F19" s="73">
        <f t="shared" si="3"/>
        <v>9.2499999999999999E-2</v>
      </c>
      <c r="G19" s="73">
        <f t="shared" si="4"/>
        <v>7.400000000000001E-2</v>
      </c>
      <c r="H19" s="92">
        <f t="shared" si="5"/>
        <v>0.16650000000000001</v>
      </c>
    </row>
    <row r="20" spans="1:8" x14ac:dyDescent="0.25">
      <c r="A20" s="75"/>
      <c r="B20" s="74"/>
      <c r="C20" s="93"/>
      <c r="D20" s="74"/>
      <c r="E20" s="74"/>
      <c r="F20" s="73">
        <f t="shared" si="3"/>
        <v>0</v>
      </c>
      <c r="G20" s="73">
        <f t="shared" si="4"/>
        <v>0</v>
      </c>
      <c r="H20" s="80">
        <f t="shared" si="5"/>
        <v>0</v>
      </c>
    </row>
    <row r="21" spans="1:8" ht="15.75" thickBot="1" x14ac:dyDescent="0.3">
      <c r="A21" s="75"/>
      <c r="B21" s="74"/>
      <c r="C21" s="93"/>
      <c r="D21" s="74"/>
      <c r="E21" s="74"/>
      <c r="F21" s="73">
        <f t="shared" si="3"/>
        <v>0</v>
      </c>
      <c r="G21" s="73">
        <f t="shared" si="4"/>
        <v>0</v>
      </c>
      <c r="H21" s="80">
        <f t="shared" si="5"/>
        <v>0</v>
      </c>
    </row>
    <row r="22" spans="1:8" ht="15.75" thickBot="1" x14ac:dyDescent="0.3">
      <c r="A22" s="76"/>
      <c r="B22" s="76"/>
      <c r="C22" s="94"/>
      <c r="D22" s="76"/>
      <c r="E22" s="77"/>
      <c r="F22" s="82"/>
      <c r="G22" s="83" t="s">
        <v>11</v>
      </c>
      <c r="H22" s="81">
        <f>SUM(H17:H21)</f>
        <v>0.58300000000000007</v>
      </c>
    </row>
    <row r="23" spans="1:8" x14ac:dyDescent="0.25">
      <c r="A23" s="76"/>
      <c r="B23" s="76"/>
      <c r="C23" s="94"/>
      <c r="D23" s="76"/>
      <c r="E23" s="78"/>
      <c r="F23" s="87"/>
      <c r="G23" s="88"/>
      <c r="H23" s="88"/>
    </row>
    <row r="24" spans="1:8" x14ac:dyDescent="0.25">
      <c r="A24" s="74">
        <v>3</v>
      </c>
      <c r="B24" s="74" t="s">
        <v>49</v>
      </c>
      <c r="C24" s="93">
        <v>4.84</v>
      </c>
      <c r="D24" s="74">
        <v>15</v>
      </c>
      <c r="E24" s="74">
        <v>20</v>
      </c>
      <c r="F24" s="73">
        <f>IF(D24="",0,$C24/D24)</f>
        <v>0.32266666666666666</v>
      </c>
      <c r="G24" s="73">
        <f>IF(E24="",0,$C24/E24)</f>
        <v>0.24199999999999999</v>
      </c>
      <c r="H24" s="80">
        <f>SUM(F24:G24)</f>
        <v>0.56466666666666665</v>
      </c>
    </row>
    <row r="25" spans="1:8" x14ac:dyDescent="0.25">
      <c r="A25" s="75"/>
      <c r="B25" s="74" t="s">
        <v>53</v>
      </c>
      <c r="C25" s="93">
        <v>3.7</v>
      </c>
      <c r="D25" s="74">
        <v>40</v>
      </c>
      <c r="E25" s="74">
        <v>50</v>
      </c>
      <c r="F25" s="73">
        <f t="shared" ref="F25:F27" si="6">IF(D25="",0,$C25/D25)</f>
        <v>9.2499999999999999E-2</v>
      </c>
      <c r="G25" s="73">
        <f t="shared" ref="G25:G27" si="7">IF(E25="",0,$C25/E25)</f>
        <v>7.400000000000001E-2</v>
      </c>
      <c r="H25" s="80">
        <f t="shared" ref="H25:H27" si="8">SUM(F25:G25)</f>
        <v>0.16650000000000001</v>
      </c>
    </row>
    <row r="26" spans="1:8" x14ac:dyDescent="0.25">
      <c r="A26" s="75"/>
      <c r="B26" s="74"/>
      <c r="C26" s="93"/>
      <c r="D26" s="74"/>
      <c r="E26" s="74"/>
      <c r="F26" s="73">
        <f t="shared" si="6"/>
        <v>0</v>
      </c>
      <c r="G26" s="73">
        <f t="shared" si="7"/>
        <v>0</v>
      </c>
      <c r="H26" s="80">
        <f t="shared" si="8"/>
        <v>0</v>
      </c>
    </row>
    <row r="27" spans="1:8" ht="15.75" thickBot="1" x14ac:dyDescent="0.3">
      <c r="A27" s="75"/>
      <c r="B27" s="74"/>
      <c r="C27" s="93"/>
      <c r="D27" s="74"/>
      <c r="E27" s="74"/>
      <c r="F27" s="73">
        <f t="shared" si="6"/>
        <v>0</v>
      </c>
      <c r="G27" s="73">
        <f t="shared" si="7"/>
        <v>0</v>
      </c>
      <c r="H27" s="80">
        <f t="shared" si="8"/>
        <v>0</v>
      </c>
    </row>
    <row r="28" spans="1:8" ht="15.75" thickBot="1" x14ac:dyDescent="0.3">
      <c r="A28" s="76"/>
      <c r="B28" s="76"/>
      <c r="C28" s="94"/>
      <c r="D28" s="76"/>
      <c r="E28" s="77"/>
      <c r="F28" s="82"/>
      <c r="G28" s="83" t="s">
        <v>11</v>
      </c>
      <c r="H28" s="81">
        <f>SUM(H24:H27)</f>
        <v>0.73116666666666663</v>
      </c>
    </row>
    <row r="29" spans="1:8" x14ac:dyDescent="0.25">
      <c r="A29" s="76"/>
      <c r="B29" s="76"/>
      <c r="C29" s="94"/>
      <c r="D29" s="76"/>
      <c r="E29" s="78"/>
      <c r="F29" s="87"/>
      <c r="G29" s="88"/>
      <c r="H29" s="88"/>
    </row>
    <row r="30" spans="1:8" x14ac:dyDescent="0.25">
      <c r="A30" s="74">
        <v>4</v>
      </c>
      <c r="B30" s="74" t="s">
        <v>49</v>
      </c>
      <c r="C30" s="93">
        <v>5.73</v>
      </c>
      <c r="D30" s="74">
        <v>15</v>
      </c>
      <c r="E30" s="74">
        <v>20</v>
      </c>
      <c r="F30" s="73">
        <f>IF(D30="",0,$C30/D30)</f>
        <v>0.38200000000000001</v>
      </c>
      <c r="G30" s="73">
        <f>IF(E30="",0,$C30/E30)</f>
        <v>0.28650000000000003</v>
      </c>
      <c r="H30" s="80">
        <f>SUM(F30:G30)</f>
        <v>0.66850000000000009</v>
      </c>
    </row>
    <row r="31" spans="1:8" x14ac:dyDescent="0.25">
      <c r="A31" s="75"/>
      <c r="B31" s="74" t="s">
        <v>53</v>
      </c>
      <c r="C31" s="93">
        <v>3.7</v>
      </c>
      <c r="D31" s="74">
        <v>40</v>
      </c>
      <c r="E31" s="74">
        <v>50</v>
      </c>
      <c r="F31" s="73">
        <f t="shared" ref="F31:F33" si="9">IF(D31="",0,$C31/D31)</f>
        <v>9.2499999999999999E-2</v>
      </c>
      <c r="G31" s="73">
        <f t="shared" ref="G31:G33" si="10">IF(E31="",0,$C31/E31)</f>
        <v>7.400000000000001E-2</v>
      </c>
      <c r="H31" s="80">
        <f t="shared" ref="H31:H33" si="11">SUM(F31:G31)</f>
        <v>0.16650000000000001</v>
      </c>
    </row>
    <row r="32" spans="1:8" x14ac:dyDescent="0.25">
      <c r="A32" s="75"/>
      <c r="B32" s="74"/>
      <c r="C32" s="93"/>
      <c r="D32" s="74"/>
      <c r="E32" s="74"/>
      <c r="F32" s="73">
        <f t="shared" si="9"/>
        <v>0</v>
      </c>
      <c r="G32" s="73">
        <f t="shared" si="10"/>
        <v>0</v>
      </c>
      <c r="H32" s="80">
        <f t="shared" si="11"/>
        <v>0</v>
      </c>
    </row>
    <row r="33" spans="1:8" ht="15.75" thickBot="1" x14ac:dyDescent="0.3">
      <c r="A33" s="75"/>
      <c r="B33" s="74"/>
      <c r="C33" s="93"/>
      <c r="D33" s="74"/>
      <c r="E33" s="74"/>
      <c r="F33" s="73">
        <f t="shared" si="9"/>
        <v>0</v>
      </c>
      <c r="G33" s="73">
        <f t="shared" si="10"/>
        <v>0</v>
      </c>
      <c r="H33" s="80">
        <f t="shared" si="11"/>
        <v>0</v>
      </c>
    </row>
    <row r="34" spans="1:8" ht="15.75" thickBot="1" x14ac:dyDescent="0.3">
      <c r="A34" s="76"/>
      <c r="B34" s="76"/>
      <c r="C34" s="94"/>
      <c r="D34" s="76"/>
      <c r="E34" s="77"/>
      <c r="F34" s="82"/>
      <c r="G34" s="83" t="s">
        <v>11</v>
      </c>
      <c r="H34" s="81">
        <f>SUM(H30:H33)</f>
        <v>0.83500000000000008</v>
      </c>
    </row>
    <row r="35" spans="1:8" x14ac:dyDescent="0.25">
      <c r="A35" s="76"/>
      <c r="B35" s="76"/>
      <c r="C35" s="94"/>
      <c r="D35" s="76"/>
      <c r="E35" s="78"/>
      <c r="F35" s="87"/>
      <c r="G35" s="88"/>
      <c r="H35" s="88"/>
    </row>
    <row r="36" spans="1:8" x14ac:dyDescent="0.25">
      <c r="A36" s="1">
        <v>5</v>
      </c>
      <c r="B36" s="1" t="s">
        <v>50</v>
      </c>
      <c r="C36" s="93">
        <v>3.04</v>
      </c>
      <c r="D36" s="1">
        <v>15</v>
      </c>
      <c r="E36" s="1">
        <v>20</v>
      </c>
      <c r="F36" s="73">
        <f>IF(D36="",0,$C36/D36)</f>
        <v>0.20266666666666666</v>
      </c>
      <c r="G36" s="73">
        <f>IF(E36="",0,$C36/E36)</f>
        <v>0.152</v>
      </c>
      <c r="H36" s="80">
        <f>SUM(F36:G36)</f>
        <v>0.35466666666666669</v>
      </c>
    </row>
    <row r="37" spans="1:8" x14ac:dyDescent="0.25">
      <c r="A37" s="2"/>
      <c r="B37" s="1" t="s">
        <v>49</v>
      </c>
      <c r="C37" s="93">
        <v>4.26</v>
      </c>
      <c r="D37" s="1">
        <v>15</v>
      </c>
      <c r="E37" s="1">
        <v>20</v>
      </c>
      <c r="F37" s="73">
        <f t="shared" ref="F37:F39" si="12">IF(D37="",0,$C37/D37)</f>
        <v>0.28399999999999997</v>
      </c>
      <c r="G37" s="73">
        <f t="shared" ref="G37:G39" si="13">IF(E37="",0,$C37/E37)</f>
        <v>0.21299999999999999</v>
      </c>
      <c r="H37" s="80">
        <f t="shared" ref="H37:H39" si="14">SUM(F37:G37)</f>
        <v>0.497</v>
      </c>
    </row>
    <row r="38" spans="1:8" x14ac:dyDescent="0.25">
      <c r="A38" s="2"/>
      <c r="B38" s="74" t="s">
        <v>53</v>
      </c>
      <c r="C38" s="93">
        <v>3.7</v>
      </c>
      <c r="D38" s="74">
        <v>40</v>
      </c>
      <c r="E38" s="74">
        <v>50</v>
      </c>
      <c r="F38" s="73">
        <f t="shared" si="12"/>
        <v>9.2499999999999999E-2</v>
      </c>
      <c r="G38" s="73">
        <f t="shared" si="13"/>
        <v>7.400000000000001E-2</v>
      </c>
      <c r="H38" s="80">
        <f t="shared" si="14"/>
        <v>0.16650000000000001</v>
      </c>
    </row>
    <row r="39" spans="1:8" ht="15.75" thickBot="1" x14ac:dyDescent="0.3">
      <c r="A39" s="2"/>
      <c r="B39" s="1"/>
      <c r="C39" s="93"/>
      <c r="D39" s="1"/>
      <c r="E39" s="1"/>
      <c r="F39" s="73">
        <f t="shared" si="12"/>
        <v>0</v>
      </c>
      <c r="G39" s="73">
        <f t="shared" si="13"/>
        <v>0</v>
      </c>
      <c r="H39" s="80">
        <f t="shared" si="14"/>
        <v>0</v>
      </c>
    </row>
    <row r="40" spans="1:8" ht="15.75" thickBot="1" x14ac:dyDescent="0.3">
      <c r="A40" s="3"/>
      <c r="B40" s="3"/>
      <c r="C40" s="94"/>
      <c r="D40" s="3"/>
      <c r="E40" s="4"/>
      <c r="F40" s="82"/>
      <c r="G40" s="83" t="s">
        <v>11</v>
      </c>
      <c r="H40" s="81">
        <f>SUM(H36:H39)</f>
        <v>1.0181666666666667</v>
      </c>
    </row>
    <row r="41" spans="1:8" x14ac:dyDescent="0.25">
      <c r="A41" s="3"/>
      <c r="B41" s="3"/>
      <c r="C41" s="94"/>
      <c r="D41" s="3"/>
      <c r="E41" s="5"/>
      <c r="F41" s="17"/>
      <c r="G41" s="18"/>
      <c r="H41" s="18"/>
    </row>
    <row r="42" spans="1:8" x14ac:dyDescent="0.25">
      <c r="A42" s="1"/>
      <c r="B42" s="74"/>
      <c r="C42" s="93"/>
      <c r="D42" s="1"/>
      <c r="E42" s="1"/>
      <c r="F42" s="73">
        <f>IF(D42="",0,$C42/D42)</f>
        <v>0</v>
      </c>
      <c r="G42" s="73">
        <f>IF(E42="",0,$C42/E42)</f>
        <v>0</v>
      </c>
      <c r="H42" s="80">
        <f>SUM(F42:G42)</f>
        <v>0</v>
      </c>
    </row>
    <row r="43" spans="1:8" x14ac:dyDescent="0.25">
      <c r="A43" s="2"/>
      <c r="B43" s="74"/>
      <c r="C43" s="93"/>
      <c r="D43" s="74"/>
      <c r="E43" s="74"/>
      <c r="F43" s="73">
        <f t="shared" ref="F43:F45" si="15">IF(D43="",0,$C43/D43)</f>
        <v>0</v>
      </c>
      <c r="G43" s="73">
        <f t="shared" ref="G43:G45" si="16">IF(E43="",0,$C43/E43)</f>
        <v>0</v>
      </c>
      <c r="H43" s="80">
        <f t="shared" ref="H43:H45" si="17">SUM(F43:G43)</f>
        <v>0</v>
      </c>
    </row>
    <row r="44" spans="1:8" x14ac:dyDescent="0.25">
      <c r="A44" s="2"/>
      <c r="B44" s="1"/>
      <c r="C44" s="93"/>
      <c r="D44" s="1"/>
      <c r="E44" s="1"/>
      <c r="F44" s="73">
        <f t="shared" si="15"/>
        <v>0</v>
      </c>
      <c r="G44" s="73">
        <f t="shared" si="16"/>
        <v>0</v>
      </c>
      <c r="H44" s="80">
        <f t="shared" si="17"/>
        <v>0</v>
      </c>
    </row>
    <row r="45" spans="1:8" ht="15.75" thickBot="1" x14ac:dyDescent="0.3">
      <c r="A45" s="2"/>
      <c r="B45" s="1"/>
      <c r="C45" s="93"/>
      <c r="D45" s="1"/>
      <c r="E45" s="1"/>
      <c r="F45" s="73">
        <f t="shared" si="15"/>
        <v>0</v>
      </c>
      <c r="G45" s="73">
        <f t="shared" si="16"/>
        <v>0</v>
      </c>
      <c r="H45" s="80">
        <f t="shared" si="17"/>
        <v>0</v>
      </c>
    </row>
    <row r="46" spans="1:8" ht="15.75" thickBot="1" x14ac:dyDescent="0.3">
      <c r="A46" s="3"/>
      <c r="B46" s="3"/>
      <c r="C46" s="94"/>
      <c r="D46" s="3"/>
      <c r="E46" s="5"/>
      <c r="F46" s="82"/>
      <c r="G46" s="83" t="s">
        <v>11</v>
      </c>
      <c r="H46" s="81">
        <f>SUM(H42:H45)</f>
        <v>0</v>
      </c>
    </row>
    <row r="47" spans="1:8" x14ac:dyDescent="0.25">
      <c r="A47" s="1"/>
      <c r="B47" s="1"/>
      <c r="C47" s="93"/>
      <c r="D47" s="1"/>
      <c r="E47" s="1"/>
      <c r="F47" s="73">
        <f>IF(D47="",0,$C47/D47)</f>
        <v>0</v>
      </c>
      <c r="G47" s="73">
        <f>IF(E47="",0,$C47/E47)</f>
        <v>0</v>
      </c>
      <c r="H47" s="80">
        <f>SUM(F47:G47)</f>
        <v>0</v>
      </c>
    </row>
    <row r="48" spans="1:8" x14ac:dyDescent="0.25">
      <c r="A48" s="2"/>
      <c r="B48" s="1"/>
      <c r="C48" s="93"/>
      <c r="D48" s="1"/>
      <c r="E48" s="1"/>
      <c r="F48" s="73">
        <f t="shared" ref="F48:F50" si="18">IF(D48="",0,$C48/D48)</f>
        <v>0</v>
      </c>
      <c r="G48" s="73">
        <f t="shared" ref="G48:G50" si="19">IF(E48="",0,$C48/E48)</f>
        <v>0</v>
      </c>
      <c r="H48" s="80">
        <f t="shared" ref="H48:H50" si="20">SUM(F48:G48)</f>
        <v>0</v>
      </c>
    </row>
    <row r="49" spans="1:8" x14ac:dyDescent="0.25">
      <c r="A49" s="2"/>
      <c r="B49" s="1"/>
      <c r="C49" s="93"/>
      <c r="D49" s="1"/>
      <c r="E49" s="1"/>
      <c r="F49" s="73">
        <f t="shared" si="18"/>
        <v>0</v>
      </c>
      <c r="G49" s="73">
        <f t="shared" si="19"/>
        <v>0</v>
      </c>
      <c r="H49" s="80">
        <f t="shared" si="20"/>
        <v>0</v>
      </c>
    </row>
    <row r="50" spans="1:8" ht="15.75" thickBot="1" x14ac:dyDescent="0.3">
      <c r="A50" s="2"/>
      <c r="B50" s="1"/>
      <c r="C50" s="93"/>
      <c r="D50" s="1"/>
      <c r="E50" s="1"/>
      <c r="F50" s="73">
        <f t="shared" si="18"/>
        <v>0</v>
      </c>
      <c r="G50" s="73">
        <f t="shared" si="19"/>
        <v>0</v>
      </c>
      <c r="H50" s="80">
        <f t="shared" si="20"/>
        <v>0</v>
      </c>
    </row>
    <row r="51" spans="1:8" ht="15.75" thickBot="1" x14ac:dyDescent="0.3">
      <c r="A51" s="3"/>
      <c r="B51" s="3"/>
      <c r="C51" s="94"/>
      <c r="D51" s="3"/>
      <c r="E51" s="5"/>
      <c r="F51" s="82"/>
      <c r="G51" s="83" t="s">
        <v>11</v>
      </c>
      <c r="H51" s="81">
        <f>SUM(H47:H50)</f>
        <v>0</v>
      </c>
    </row>
    <row r="52" spans="1:8" x14ac:dyDescent="0.25">
      <c r="A52" s="3"/>
      <c r="B52" s="3"/>
      <c r="C52" s="94"/>
      <c r="D52" s="3"/>
      <c r="E52" s="5"/>
      <c r="F52" s="11"/>
      <c r="G52" s="19"/>
      <c r="H52" s="20"/>
    </row>
    <row r="53" spans="1:8" x14ac:dyDescent="0.25">
      <c r="A53" s="1"/>
      <c r="B53" s="1"/>
      <c r="C53" s="93"/>
      <c r="D53" s="1"/>
      <c r="E53" s="1"/>
      <c r="F53" s="73">
        <f>IF(D53="",0,$C53/D53)</f>
        <v>0</v>
      </c>
      <c r="G53" s="73">
        <f>IF(E53="",0,$C53/E53)</f>
        <v>0</v>
      </c>
      <c r="H53" s="80">
        <f>SUM(F53:G53)</f>
        <v>0</v>
      </c>
    </row>
    <row r="54" spans="1:8" x14ac:dyDescent="0.25">
      <c r="A54" s="2"/>
      <c r="B54" s="1"/>
      <c r="C54" s="93"/>
      <c r="D54" s="1"/>
      <c r="E54" s="1"/>
      <c r="F54" s="73">
        <f t="shared" ref="F54:F56" si="21">IF(D54="",0,$C54/D54)</f>
        <v>0</v>
      </c>
      <c r="G54" s="73">
        <f t="shared" ref="G54:G56" si="22">IF(E54="",0,$C54/E54)</f>
        <v>0</v>
      </c>
      <c r="H54" s="80">
        <f t="shared" ref="H54:H56" si="23">SUM(F54:G54)</f>
        <v>0</v>
      </c>
    </row>
    <row r="55" spans="1:8" x14ac:dyDescent="0.25">
      <c r="A55" s="2"/>
      <c r="B55" s="1"/>
      <c r="C55" s="93"/>
      <c r="D55" s="1"/>
      <c r="E55" s="1"/>
      <c r="F55" s="73">
        <f t="shared" si="21"/>
        <v>0</v>
      </c>
      <c r="G55" s="73">
        <f t="shared" si="22"/>
        <v>0</v>
      </c>
      <c r="H55" s="80">
        <f t="shared" si="23"/>
        <v>0</v>
      </c>
    </row>
    <row r="56" spans="1:8" ht="15.75" thickBot="1" x14ac:dyDescent="0.3">
      <c r="A56" s="2"/>
      <c r="B56" s="1"/>
      <c r="C56" s="93"/>
      <c r="D56" s="1"/>
      <c r="E56" s="1"/>
      <c r="F56" s="73">
        <f t="shared" si="21"/>
        <v>0</v>
      </c>
      <c r="G56" s="73">
        <f t="shared" si="22"/>
        <v>0</v>
      </c>
      <c r="H56" s="80">
        <f t="shared" si="23"/>
        <v>0</v>
      </c>
    </row>
    <row r="57" spans="1:8" ht="15.75" thickBot="1" x14ac:dyDescent="0.3">
      <c r="A57" s="3"/>
      <c r="B57" s="3"/>
      <c r="C57" s="3"/>
      <c r="D57" s="3"/>
      <c r="E57" s="5"/>
      <c r="F57" s="82"/>
      <c r="G57" s="83" t="s">
        <v>11</v>
      </c>
      <c r="H57" s="81">
        <f>SUM(H53:H56)</f>
        <v>0</v>
      </c>
    </row>
    <row r="58" spans="1:8" x14ac:dyDescent="0.25">
      <c r="A58" s="15"/>
      <c r="B58" s="15"/>
      <c r="C58" s="15"/>
      <c r="D58" s="15"/>
      <c r="E58" s="15"/>
      <c r="F58" s="15"/>
      <c r="G58" s="15"/>
      <c r="H58" s="15"/>
    </row>
    <row r="59" spans="1:8" x14ac:dyDescent="0.25">
      <c r="A59" s="15"/>
      <c r="B59" s="13"/>
      <c r="C59" s="14" t="s">
        <v>12</v>
      </c>
      <c r="D59" s="15"/>
      <c r="E59" s="15"/>
      <c r="F59" s="15"/>
      <c r="G59" s="15"/>
      <c r="H59" s="15"/>
    </row>
    <row r="60" spans="1:8" x14ac:dyDescent="0.25">
      <c r="A60" s="15"/>
      <c r="B60" s="16"/>
      <c r="C60" s="14" t="s">
        <v>13</v>
      </c>
      <c r="D60" s="15"/>
      <c r="E60" s="15"/>
      <c r="F60" s="15"/>
      <c r="G60" s="15"/>
      <c r="H60" s="15"/>
    </row>
    <row r="61" spans="1:8" x14ac:dyDescent="0.25">
      <c r="A61" s="15"/>
      <c r="B61" s="15"/>
      <c r="C61" s="15"/>
      <c r="D61" s="15"/>
      <c r="E61" s="15"/>
      <c r="F61" s="15"/>
      <c r="G61" s="15"/>
      <c r="H61" s="15"/>
    </row>
    <row r="62" spans="1:8" x14ac:dyDescent="0.25">
      <c r="A62" s="15"/>
      <c r="B62" s="14" t="s">
        <v>14</v>
      </c>
      <c r="C62" s="15"/>
      <c r="D62" s="15"/>
      <c r="E62" s="15"/>
      <c r="F62" s="15"/>
      <c r="G62" s="15"/>
      <c r="H62" s="15"/>
    </row>
    <row r="63" spans="1:8" x14ac:dyDescent="0.25">
      <c r="A63" s="15"/>
      <c r="B63" s="14" t="s">
        <v>15</v>
      </c>
      <c r="C63" s="15"/>
      <c r="D63" s="15"/>
      <c r="E63" s="15"/>
      <c r="F63" s="15"/>
      <c r="G63" s="15"/>
      <c r="H63" s="15"/>
    </row>
    <row r="64" spans="1:8" x14ac:dyDescent="0.25">
      <c r="A64" s="15"/>
      <c r="B64" s="15"/>
      <c r="C64" s="15"/>
      <c r="D64" s="15"/>
      <c r="E64" s="15"/>
      <c r="F64" s="15"/>
      <c r="G64" s="15"/>
      <c r="H64" s="15"/>
    </row>
    <row r="65" spans="1:8" x14ac:dyDescent="0.25">
      <c r="A65" s="15"/>
      <c r="B65" s="14" t="s">
        <v>16</v>
      </c>
      <c r="C65" s="15"/>
      <c r="D65" s="15"/>
      <c r="E65" s="15"/>
      <c r="F65" s="15"/>
      <c r="G65" s="15"/>
      <c r="H65" s="15"/>
    </row>
  </sheetData>
  <mergeCells count="4">
    <mergeCell ref="A1:H1"/>
    <mergeCell ref="A2:H2"/>
    <mergeCell ref="D8:E8"/>
    <mergeCell ref="F8:H8"/>
  </mergeCells>
  <pageMargins left="0.7" right="0.7" top="0.75" bottom="1.07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topLeftCell="A28" workbookViewId="0">
      <selection activeCell="G62" sqref="G62"/>
    </sheetView>
  </sheetViews>
  <sheetFormatPr defaultRowHeight="15" x14ac:dyDescent="0.25"/>
  <cols>
    <col min="1" max="1" width="34.85546875" customWidth="1"/>
    <col min="2" max="2" width="10.42578125" customWidth="1"/>
    <col min="3" max="3" width="10.7109375" customWidth="1"/>
    <col min="4" max="4" width="10.28515625" customWidth="1"/>
    <col min="5" max="5" width="10.85546875" customWidth="1"/>
    <col min="6" max="6" width="12.7109375" customWidth="1"/>
  </cols>
  <sheetData>
    <row r="1" spans="1:8" ht="18" x14ac:dyDescent="0.25">
      <c r="A1" s="96" t="s">
        <v>0</v>
      </c>
      <c r="B1" s="96"/>
      <c r="C1" s="96"/>
      <c r="D1" s="96"/>
      <c r="E1" s="96"/>
      <c r="F1" s="96"/>
      <c r="G1" s="96"/>
      <c r="H1" s="96"/>
    </row>
    <row r="2" spans="1:8" ht="18" x14ac:dyDescent="0.25">
      <c r="A2" s="96" t="s">
        <v>1</v>
      </c>
      <c r="B2" s="96"/>
      <c r="C2" s="96"/>
      <c r="D2" s="96"/>
      <c r="E2" s="96"/>
      <c r="F2" s="96"/>
      <c r="G2" s="96"/>
      <c r="H2" s="96"/>
    </row>
    <row r="3" spans="1:8" x14ac:dyDescent="0.25">
      <c r="A3" s="29"/>
      <c r="B3" s="29"/>
      <c r="C3" s="29"/>
      <c r="D3" s="29"/>
      <c r="E3" s="29"/>
      <c r="F3" s="29"/>
      <c r="G3" s="29"/>
      <c r="H3" s="29"/>
    </row>
    <row r="4" spans="1:8" x14ac:dyDescent="0.25">
      <c r="A4" s="29"/>
      <c r="B4" s="29"/>
      <c r="C4" s="84" t="s">
        <v>47</v>
      </c>
      <c r="D4" s="29"/>
      <c r="E4" s="29"/>
      <c r="F4" s="29"/>
      <c r="G4" s="29"/>
      <c r="H4" s="29"/>
    </row>
    <row r="5" spans="1:8" x14ac:dyDescent="0.25">
      <c r="A5" s="29"/>
      <c r="B5" s="29"/>
      <c r="C5" s="29"/>
      <c r="D5" s="33"/>
      <c r="E5" s="29"/>
      <c r="F5" s="29"/>
      <c r="G5" s="29"/>
      <c r="H5" s="29"/>
    </row>
    <row r="6" spans="1:8" x14ac:dyDescent="0.25">
      <c r="A6" s="29"/>
      <c r="B6" s="32" t="s">
        <v>2</v>
      </c>
      <c r="C6" s="28">
        <f>CJ!C6</f>
        <v>70</v>
      </c>
      <c r="D6" s="32" t="s">
        <v>3</v>
      </c>
      <c r="E6" s="34">
        <v>43273</v>
      </c>
      <c r="F6" s="29"/>
      <c r="G6" s="29"/>
      <c r="H6" s="29"/>
    </row>
    <row r="7" spans="1:8" x14ac:dyDescent="0.25">
      <c r="A7" s="29"/>
      <c r="B7" s="29"/>
      <c r="C7" s="29"/>
      <c r="D7" s="29"/>
      <c r="E7" s="29"/>
      <c r="F7" s="29"/>
      <c r="G7" s="29"/>
      <c r="H7" s="29"/>
    </row>
    <row r="8" spans="1:8" x14ac:dyDescent="0.25">
      <c r="A8" s="29"/>
      <c r="B8" s="102" t="s">
        <v>17</v>
      </c>
      <c r="C8" s="102"/>
      <c r="D8" s="102"/>
      <c r="E8" s="102"/>
      <c r="F8" s="102"/>
      <c r="G8" s="29"/>
      <c r="H8" s="29"/>
    </row>
    <row r="9" spans="1:8" ht="38.25" x14ac:dyDescent="0.25">
      <c r="A9" s="35"/>
      <c r="B9" s="36" t="s">
        <v>6</v>
      </c>
      <c r="C9" s="36" t="s">
        <v>18</v>
      </c>
      <c r="D9" s="36" t="s">
        <v>19</v>
      </c>
      <c r="E9" s="36" t="s">
        <v>20</v>
      </c>
      <c r="F9" s="35"/>
      <c r="G9" s="35"/>
      <c r="H9" s="35"/>
    </row>
    <row r="10" spans="1:8" x14ac:dyDescent="0.25">
      <c r="A10" s="29"/>
      <c r="B10" s="30">
        <f>CJ!A10</f>
        <v>1</v>
      </c>
      <c r="C10" s="27">
        <f>CJ!H15</f>
        <v>0.30300000000000005</v>
      </c>
      <c r="D10" s="21">
        <v>6465</v>
      </c>
      <c r="E10" s="27">
        <f>C10*D10</f>
        <v>1958.8950000000002</v>
      </c>
      <c r="F10" s="29"/>
      <c r="G10" s="29"/>
      <c r="H10" s="29"/>
    </row>
    <row r="11" spans="1:8" x14ac:dyDescent="0.25">
      <c r="A11" s="85"/>
      <c r="B11" s="86">
        <f>CJ!A17</f>
        <v>2</v>
      </c>
      <c r="C11" s="80">
        <f>CJ!H22</f>
        <v>0.58300000000000007</v>
      </c>
      <c r="D11" s="79">
        <v>8016</v>
      </c>
      <c r="E11" s="80">
        <f t="shared" ref="E11:E19" si="0">C11*D11</f>
        <v>4673.3280000000004</v>
      </c>
      <c r="F11" s="85"/>
      <c r="G11" s="85"/>
      <c r="H11" s="85"/>
    </row>
    <row r="12" spans="1:8" x14ac:dyDescent="0.25">
      <c r="A12" s="85"/>
      <c r="B12" s="86">
        <f>CJ!A24</f>
        <v>3</v>
      </c>
      <c r="C12" s="80">
        <f>CJ!H28</f>
        <v>0.73116666666666663</v>
      </c>
      <c r="D12" s="79">
        <v>2886</v>
      </c>
      <c r="E12" s="80">
        <f t="shared" si="0"/>
        <v>2110.1469999999999</v>
      </c>
      <c r="F12" s="85"/>
      <c r="G12" s="85"/>
      <c r="H12" s="85"/>
    </row>
    <row r="13" spans="1:8" x14ac:dyDescent="0.25">
      <c r="A13" s="85"/>
      <c r="B13" s="86">
        <f>CJ!A30</f>
        <v>4</v>
      </c>
      <c r="C13" s="80">
        <f>CJ!H34</f>
        <v>0.83500000000000008</v>
      </c>
      <c r="D13" s="79">
        <v>3977</v>
      </c>
      <c r="E13" s="80">
        <f t="shared" si="0"/>
        <v>3320.7950000000001</v>
      </c>
      <c r="F13" s="85"/>
      <c r="G13" s="85"/>
      <c r="H13" s="85"/>
    </row>
    <row r="14" spans="1:8" x14ac:dyDescent="0.25">
      <c r="A14" s="85"/>
      <c r="B14" s="86">
        <f>CJ!A36</f>
        <v>5</v>
      </c>
      <c r="C14" s="80">
        <f>CJ!H40</f>
        <v>1.0181666666666667</v>
      </c>
      <c r="D14" s="79">
        <v>9546</v>
      </c>
      <c r="E14" s="80">
        <f t="shared" si="0"/>
        <v>9719.4189999999999</v>
      </c>
      <c r="F14" s="85"/>
      <c r="G14" s="85"/>
      <c r="H14" s="85"/>
    </row>
    <row r="15" spans="1:8" x14ac:dyDescent="0.25">
      <c r="A15" s="85"/>
      <c r="B15" s="86">
        <f>CJ!A42</f>
        <v>0</v>
      </c>
      <c r="C15" s="80">
        <f>CJ!H46</f>
        <v>0</v>
      </c>
      <c r="D15" s="79"/>
      <c r="E15" s="80">
        <f t="shared" si="0"/>
        <v>0</v>
      </c>
      <c r="F15" s="85"/>
      <c r="G15" s="85"/>
      <c r="H15" s="85"/>
    </row>
    <row r="16" spans="1:8" x14ac:dyDescent="0.25">
      <c r="A16" s="29"/>
      <c r="B16" s="86">
        <v>0</v>
      </c>
      <c r="C16" s="80">
        <v>0</v>
      </c>
      <c r="D16" s="79"/>
      <c r="E16" s="80">
        <f t="shared" si="0"/>
        <v>0</v>
      </c>
      <c r="F16" s="29"/>
      <c r="G16" s="29"/>
      <c r="H16" s="29"/>
    </row>
    <row r="17" spans="1:8" x14ac:dyDescent="0.25">
      <c r="A17" s="29"/>
      <c r="B17" s="86">
        <v>0</v>
      </c>
      <c r="C17" s="80">
        <v>0</v>
      </c>
      <c r="D17" s="79"/>
      <c r="E17" s="80">
        <f t="shared" si="0"/>
        <v>0</v>
      </c>
      <c r="F17" s="29"/>
      <c r="G17" s="29"/>
      <c r="H17" s="29"/>
    </row>
    <row r="18" spans="1:8" x14ac:dyDescent="0.25">
      <c r="A18" s="29"/>
      <c r="B18" s="86">
        <f>CJ!A47</f>
        <v>0</v>
      </c>
      <c r="C18" s="80">
        <f>CJ!H51</f>
        <v>0</v>
      </c>
      <c r="D18" s="79"/>
      <c r="E18" s="80">
        <f t="shared" si="0"/>
        <v>0</v>
      </c>
      <c r="F18" s="29"/>
      <c r="G18" s="29"/>
      <c r="H18" s="29"/>
    </row>
    <row r="19" spans="1:8" x14ac:dyDescent="0.25">
      <c r="A19" s="29"/>
      <c r="B19" s="86">
        <f>CJ!A53</f>
        <v>0</v>
      </c>
      <c r="C19" s="80">
        <f>CJ!H55</f>
        <v>0</v>
      </c>
      <c r="D19" s="79"/>
      <c r="E19" s="80">
        <f t="shared" si="0"/>
        <v>0</v>
      </c>
      <c r="F19" s="29"/>
      <c r="G19" s="29"/>
      <c r="H19" s="29"/>
    </row>
    <row r="20" spans="1:8" ht="15.75" thickBot="1" x14ac:dyDescent="0.3">
      <c r="A20" s="29"/>
      <c r="B20" s="28" t="s">
        <v>11</v>
      </c>
      <c r="C20" s="37"/>
      <c r="D20" s="37">
        <f>SUM(D10:D19)+0.00000000001</f>
        <v>30890.000000000011</v>
      </c>
      <c r="E20" s="38">
        <f>SUM(E10:E19)</f>
        <v>21782.584000000003</v>
      </c>
      <c r="F20" s="29"/>
      <c r="G20" s="29"/>
      <c r="H20" s="29"/>
    </row>
    <row r="21" spans="1:8" ht="15.75" thickBot="1" x14ac:dyDescent="0.3">
      <c r="A21" s="29"/>
      <c r="B21" s="29"/>
      <c r="C21" s="104" t="s">
        <v>21</v>
      </c>
      <c r="D21" s="105"/>
      <c r="E21" s="39">
        <f>IF(D20="",0,$E20/$D20)</f>
        <v>0.70516620265458063</v>
      </c>
      <c r="F21" s="29"/>
      <c r="G21" s="29"/>
      <c r="H21" s="29"/>
    </row>
    <row r="22" spans="1:8" x14ac:dyDescent="0.25">
      <c r="A22" s="29"/>
      <c r="B22" s="29"/>
      <c r="C22" s="29"/>
      <c r="D22" s="29"/>
      <c r="E22" s="29"/>
      <c r="F22" s="29"/>
      <c r="G22" s="29"/>
      <c r="H22" s="29"/>
    </row>
    <row r="23" spans="1:8" x14ac:dyDescent="0.25">
      <c r="A23" s="29"/>
      <c r="B23" s="29"/>
      <c r="C23" s="29"/>
      <c r="D23" s="29"/>
      <c r="E23" s="29"/>
      <c r="F23" s="29"/>
      <c r="G23" s="29"/>
      <c r="H23" s="29"/>
    </row>
    <row r="24" spans="1:8" x14ac:dyDescent="0.25">
      <c r="A24" s="29"/>
      <c r="B24" s="29"/>
      <c r="C24" s="29"/>
      <c r="D24" s="29"/>
      <c r="E24" s="29"/>
      <c r="F24" s="29"/>
      <c r="G24" s="29"/>
      <c r="H24" s="29"/>
    </row>
    <row r="25" spans="1:8" ht="15.75" thickBot="1" x14ac:dyDescent="0.3">
      <c r="A25" s="29"/>
      <c r="B25" s="40"/>
      <c r="C25" s="103" t="s">
        <v>22</v>
      </c>
      <c r="D25" s="103"/>
      <c r="E25" s="103"/>
      <c r="F25" s="41"/>
      <c r="G25" s="29"/>
      <c r="H25" s="29"/>
    </row>
    <row r="26" spans="1:8" ht="25.5" x14ac:dyDescent="0.25">
      <c r="A26" s="42"/>
      <c r="B26" s="89" t="s">
        <v>23</v>
      </c>
      <c r="C26" s="43" t="s">
        <v>24</v>
      </c>
      <c r="D26" s="44" t="s">
        <v>25</v>
      </c>
      <c r="E26" s="45" t="s">
        <v>26</v>
      </c>
      <c r="F26" s="46" t="s">
        <v>27</v>
      </c>
      <c r="G26" s="47"/>
      <c r="H26" s="47"/>
    </row>
    <row r="27" spans="1:8" x14ac:dyDescent="0.25">
      <c r="A27" s="29"/>
      <c r="B27" s="28" t="s">
        <v>28</v>
      </c>
      <c r="C27" s="22">
        <f>D12+D13+D14</f>
        <v>16409</v>
      </c>
      <c r="D27" s="48">
        <f>IF(C27="",0,$C27/C30)</f>
        <v>0.5312075105212043</v>
      </c>
      <c r="E27" s="48">
        <v>1.55</v>
      </c>
      <c r="F27" s="48">
        <f>D27*E27</f>
        <v>0.82337164130786666</v>
      </c>
      <c r="G27" s="29"/>
      <c r="H27" s="29"/>
    </row>
    <row r="28" spans="1:8" x14ac:dyDescent="0.25">
      <c r="A28" s="29"/>
      <c r="B28" s="28" t="s">
        <v>29</v>
      </c>
      <c r="C28" s="22"/>
      <c r="D28" s="90">
        <f>IF(C28="",0,$C28/C30)</f>
        <v>0</v>
      </c>
      <c r="E28" s="48">
        <v>1.3</v>
      </c>
      <c r="F28" s="90">
        <f t="shared" ref="F28:F29" si="1">D28*E28</f>
        <v>0</v>
      </c>
      <c r="G28" s="29"/>
      <c r="H28" s="29"/>
    </row>
    <row r="29" spans="1:8" ht="15.75" thickBot="1" x14ac:dyDescent="0.3">
      <c r="A29" s="29"/>
      <c r="B29" s="28" t="s">
        <v>30</v>
      </c>
      <c r="C29" s="22">
        <f>D10+D11</f>
        <v>14481</v>
      </c>
      <c r="D29" s="90">
        <f>IF(C29="",0,$C29/C30)</f>
        <v>0.4687924894787957</v>
      </c>
      <c r="E29" s="49">
        <v>1.3</v>
      </c>
      <c r="F29" s="90">
        <f t="shared" si="1"/>
        <v>0.60943023632243443</v>
      </c>
      <c r="G29" s="29"/>
      <c r="H29" s="29"/>
    </row>
    <row r="30" spans="1:8" ht="26.25" thickBot="1" x14ac:dyDescent="0.3">
      <c r="A30" s="29"/>
      <c r="B30" s="28" t="s">
        <v>11</v>
      </c>
      <c r="C30" s="50">
        <f>SUM(C27:C29)</f>
        <v>30890</v>
      </c>
      <c r="D30" s="91">
        <f>SUM(D27:D29)</f>
        <v>1</v>
      </c>
      <c r="E30" s="51" t="s">
        <v>31</v>
      </c>
      <c r="F30" s="91">
        <f>SUM(F27:F29)</f>
        <v>1.4328018776303011</v>
      </c>
      <c r="G30" s="29"/>
      <c r="H30" s="29"/>
    </row>
    <row r="31" spans="1:8" ht="15.75" x14ac:dyDescent="0.25">
      <c r="A31" s="52"/>
      <c r="B31" s="53"/>
      <c r="C31" s="54"/>
      <c r="D31" s="55"/>
      <c r="E31" s="55"/>
      <c r="F31" s="29"/>
      <c r="G31" s="29"/>
      <c r="H31" s="29"/>
    </row>
    <row r="32" spans="1:8" ht="15.75" x14ac:dyDescent="0.25">
      <c r="A32" s="52"/>
      <c r="B32" s="29"/>
      <c r="C32" s="29"/>
      <c r="D32" s="29"/>
      <c r="E32" s="29"/>
      <c r="F32" s="29"/>
      <c r="G32" s="29"/>
      <c r="H32" s="29"/>
    </row>
    <row r="33" spans="1:8" x14ac:dyDescent="0.25">
      <c r="A33" s="29"/>
      <c r="B33" s="29"/>
      <c r="C33" s="29"/>
      <c r="D33" s="29"/>
      <c r="E33" s="29"/>
      <c r="F33" s="29"/>
      <c r="G33" s="29"/>
      <c r="H33" s="29"/>
    </row>
    <row r="34" spans="1:8" x14ac:dyDescent="0.25">
      <c r="A34" s="106"/>
      <c r="B34" s="107"/>
      <c r="C34" s="107"/>
      <c r="D34" s="107"/>
      <c r="E34" s="57"/>
      <c r="F34" s="29"/>
      <c r="G34" s="29"/>
      <c r="H34" s="29"/>
    </row>
    <row r="35" spans="1:8" x14ac:dyDescent="0.25">
      <c r="A35" s="58"/>
      <c r="B35" s="58"/>
      <c r="C35" s="59" t="s">
        <v>32</v>
      </c>
      <c r="D35" s="59"/>
      <c r="E35" s="59" t="s">
        <v>33</v>
      </c>
      <c r="F35" s="59"/>
      <c r="G35" s="59" t="s">
        <v>34</v>
      </c>
      <c r="H35" s="59"/>
    </row>
    <row r="36" spans="1:8" ht="25.5" x14ac:dyDescent="0.25">
      <c r="A36" s="60" t="s">
        <v>35</v>
      </c>
      <c r="B36" s="60" t="s">
        <v>36</v>
      </c>
      <c r="C36" s="60" t="s">
        <v>9</v>
      </c>
      <c r="D36" s="60" t="s">
        <v>10</v>
      </c>
      <c r="E36" s="60" t="s">
        <v>9</v>
      </c>
      <c r="F36" s="60" t="s">
        <v>10</v>
      </c>
      <c r="G36" s="109" t="s">
        <v>37</v>
      </c>
      <c r="H36" s="110"/>
    </row>
    <row r="37" spans="1:8" x14ac:dyDescent="0.25">
      <c r="A37" s="61" t="s">
        <v>38</v>
      </c>
      <c r="B37" s="61" t="s">
        <v>39</v>
      </c>
      <c r="C37" s="61" t="s">
        <v>40</v>
      </c>
      <c r="D37" s="62" t="s">
        <v>41</v>
      </c>
      <c r="E37" s="63"/>
      <c r="F37" s="63"/>
      <c r="G37" s="101">
        <f>E21</f>
        <v>0.70516620265458063</v>
      </c>
      <c r="H37" s="108"/>
    </row>
    <row r="38" spans="1:8" x14ac:dyDescent="0.25">
      <c r="A38" s="95" t="s">
        <v>54</v>
      </c>
      <c r="B38" s="24">
        <v>8.9</v>
      </c>
      <c r="C38" s="25">
        <v>70</v>
      </c>
      <c r="D38" s="26">
        <v>75</v>
      </c>
      <c r="E38" s="27">
        <f>IF(C38="",0,$B38/C38)</f>
        <v>0.12714285714285714</v>
      </c>
      <c r="F38" s="27">
        <f>IF(D38="",0,$B38/D38)</f>
        <v>0.11866666666666667</v>
      </c>
      <c r="G38" s="101">
        <f>SUM(E38:F38)</f>
        <v>0.24580952380952381</v>
      </c>
      <c r="H38" s="101"/>
    </row>
    <row r="39" spans="1:8" x14ac:dyDescent="0.25">
      <c r="A39" s="74" t="s">
        <v>66</v>
      </c>
      <c r="B39" s="93">
        <v>14.4</v>
      </c>
      <c r="C39" s="74">
        <v>75</v>
      </c>
      <c r="D39" s="74">
        <v>80</v>
      </c>
      <c r="E39" s="80">
        <f t="shared" ref="E39:E46" si="2">IF(C39="",0,$B39/C39)</f>
        <v>0.192</v>
      </c>
      <c r="F39" s="80">
        <f t="shared" ref="F39:F46" si="3">IF(D39="",0,$B39/D39)</f>
        <v>0.18</v>
      </c>
      <c r="G39" s="101">
        <f t="shared" ref="G39:G46" si="4">SUM(E39:F39)</f>
        <v>0.372</v>
      </c>
      <c r="H39" s="101"/>
    </row>
    <row r="40" spans="1:8" x14ac:dyDescent="0.25">
      <c r="A40" s="74" t="s">
        <v>60</v>
      </c>
      <c r="B40" s="93">
        <v>4.5</v>
      </c>
      <c r="C40" s="74">
        <v>85</v>
      </c>
      <c r="D40" s="74">
        <v>90</v>
      </c>
      <c r="E40" s="80">
        <f t="shared" si="2"/>
        <v>5.2941176470588235E-2</v>
      </c>
      <c r="F40" s="80">
        <f t="shared" si="3"/>
        <v>0.05</v>
      </c>
      <c r="G40" s="101">
        <f t="shared" si="4"/>
        <v>0.10294117647058823</v>
      </c>
      <c r="H40" s="101"/>
    </row>
    <row r="41" spans="1:8" x14ac:dyDescent="0.25">
      <c r="A41" s="74" t="s">
        <v>61</v>
      </c>
      <c r="B41" s="93">
        <v>0.5</v>
      </c>
      <c r="C41" s="74">
        <v>40</v>
      </c>
      <c r="D41" s="74">
        <v>50</v>
      </c>
      <c r="E41" s="80">
        <f t="shared" si="2"/>
        <v>1.2500000000000001E-2</v>
      </c>
      <c r="F41" s="80">
        <f t="shared" si="3"/>
        <v>0.01</v>
      </c>
      <c r="G41" s="101">
        <f t="shared" si="4"/>
        <v>2.2499999999999999E-2</v>
      </c>
      <c r="H41" s="101"/>
    </row>
    <row r="42" spans="1:8" x14ac:dyDescent="0.25">
      <c r="A42" s="74" t="s">
        <v>62</v>
      </c>
      <c r="B42" s="93">
        <v>2.1</v>
      </c>
      <c r="C42" s="74">
        <v>75</v>
      </c>
      <c r="D42" s="74">
        <v>80</v>
      </c>
      <c r="E42" s="80">
        <f t="shared" si="2"/>
        <v>2.8000000000000001E-2</v>
      </c>
      <c r="F42" s="80">
        <f t="shared" si="3"/>
        <v>2.6250000000000002E-2</v>
      </c>
      <c r="G42" s="101">
        <f t="shared" si="4"/>
        <v>5.4250000000000007E-2</v>
      </c>
      <c r="H42" s="101"/>
    </row>
    <row r="43" spans="1:8" x14ac:dyDescent="0.25">
      <c r="A43" s="95" t="s">
        <v>63</v>
      </c>
      <c r="B43" s="112">
        <v>3.5</v>
      </c>
      <c r="C43" s="113">
        <v>55</v>
      </c>
      <c r="D43" s="114">
        <v>60</v>
      </c>
      <c r="E43" s="80">
        <f t="shared" si="2"/>
        <v>6.363636363636363E-2</v>
      </c>
      <c r="F43" s="80">
        <f t="shared" si="3"/>
        <v>5.8333333333333334E-2</v>
      </c>
      <c r="G43" s="101">
        <f t="shared" si="4"/>
        <v>0.12196969696969696</v>
      </c>
      <c r="H43" s="101"/>
    </row>
    <row r="44" spans="1:8" x14ac:dyDescent="0.25">
      <c r="A44" s="95" t="s">
        <v>64</v>
      </c>
      <c r="B44" s="112">
        <v>5.7</v>
      </c>
      <c r="C44" s="113">
        <v>70</v>
      </c>
      <c r="D44" s="114">
        <v>80</v>
      </c>
      <c r="E44" s="80">
        <f t="shared" si="2"/>
        <v>8.1428571428571433E-2</v>
      </c>
      <c r="F44" s="80">
        <f t="shared" si="3"/>
        <v>7.1250000000000008E-2</v>
      </c>
      <c r="G44" s="101">
        <f t="shared" si="4"/>
        <v>0.15267857142857144</v>
      </c>
      <c r="H44" s="101"/>
    </row>
    <row r="45" spans="1:8" x14ac:dyDescent="0.25">
      <c r="A45" s="95" t="s">
        <v>65</v>
      </c>
      <c r="B45" s="112">
        <v>0.5</v>
      </c>
      <c r="C45" s="113">
        <v>30</v>
      </c>
      <c r="D45" s="114">
        <v>30</v>
      </c>
      <c r="E45" s="80">
        <f t="shared" si="2"/>
        <v>1.6666666666666666E-2</v>
      </c>
      <c r="F45" s="80">
        <f t="shared" si="3"/>
        <v>1.6666666666666666E-2</v>
      </c>
      <c r="G45" s="101">
        <f t="shared" si="4"/>
        <v>3.3333333333333333E-2</v>
      </c>
      <c r="H45" s="101"/>
    </row>
    <row r="46" spans="1:8" x14ac:dyDescent="0.25">
      <c r="A46" s="23"/>
      <c r="B46" s="24"/>
      <c r="C46" s="25"/>
      <c r="D46" s="26"/>
      <c r="E46" s="80">
        <f t="shared" si="2"/>
        <v>0</v>
      </c>
      <c r="F46" s="80">
        <f t="shared" si="3"/>
        <v>0</v>
      </c>
      <c r="G46" s="101">
        <f t="shared" si="4"/>
        <v>0</v>
      </c>
      <c r="H46" s="101"/>
    </row>
    <row r="47" spans="1:8" ht="15.75" thickBot="1" x14ac:dyDescent="0.3">
      <c r="A47" s="64" t="s">
        <v>42</v>
      </c>
      <c r="B47" s="24"/>
      <c r="C47" s="25"/>
      <c r="D47" s="26"/>
      <c r="E47" s="31"/>
      <c r="F47" s="31"/>
      <c r="G47" s="111">
        <f t="shared" ref="G47" si="5">SUM(E47:F47)</f>
        <v>0</v>
      </c>
      <c r="H47" s="111"/>
    </row>
    <row r="48" spans="1:8" ht="15.75" thickBot="1" x14ac:dyDescent="0.3">
      <c r="A48" s="56"/>
      <c r="B48" s="65"/>
      <c r="C48" s="66"/>
      <c r="D48" s="67"/>
      <c r="E48" s="68"/>
      <c r="F48" s="69" t="s">
        <v>43</v>
      </c>
      <c r="G48" s="99">
        <f>SUM(G37:H47)</f>
        <v>1.8106485046662946</v>
      </c>
      <c r="H48" s="100"/>
    </row>
    <row r="49" spans="1:8" ht="15.75" thickBot="1" x14ac:dyDescent="0.3">
      <c r="A49" s="56"/>
      <c r="B49" s="65"/>
      <c r="C49" s="66"/>
      <c r="D49" s="67"/>
      <c r="E49" s="68"/>
      <c r="F49" s="69" t="s">
        <v>44</v>
      </c>
      <c r="G49" s="99">
        <f>F30</f>
        <v>1.4328018776303011</v>
      </c>
      <c r="H49" s="100"/>
    </row>
    <row r="50" spans="1:8" ht="15.75" thickBot="1" x14ac:dyDescent="0.3">
      <c r="A50" s="56"/>
      <c r="B50" s="65"/>
      <c r="C50" s="66"/>
      <c r="D50" s="67"/>
      <c r="E50" s="68"/>
      <c r="F50" s="29"/>
      <c r="G50" s="29"/>
      <c r="H50" s="29"/>
    </row>
    <row r="51" spans="1:8" ht="15.75" thickBot="1" x14ac:dyDescent="0.3">
      <c r="A51" s="56"/>
      <c r="B51" s="66"/>
      <c r="C51" s="66"/>
      <c r="D51" s="67"/>
      <c r="E51" s="68"/>
      <c r="F51" s="70" t="s">
        <v>45</v>
      </c>
      <c r="G51" s="71">
        <f>SUM(G48:H49)</f>
        <v>3.2434503822965954</v>
      </c>
      <c r="H51" s="72" t="s">
        <v>46</v>
      </c>
    </row>
    <row r="52" spans="1:8" ht="15.75" thickBot="1" x14ac:dyDescent="0.3"/>
    <row r="53" spans="1:8" ht="15.75" thickBot="1" x14ac:dyDescent="0.3">
      <c r="F53" s="70" t="s">
        <v>55</v>
      </c>
      <c r="G53" s="71">
        <f>C10+E29+SUM(G38:H46)</f>
        <v>2.7084823020117144</v>
      </c>
      <c r="H53" s="72" t="s">
        <v>46</v>
      </c>
    </row>
    <row r="54" spans="1:8" ht="15.75" thickBot="1" x14ac:dyDescent="0.3"/>
    <row r="55" spans="1:8" ht="15.75" thickBot="1" x14ac:dyDescent="0.3">
      <c r="F55" s="70" t="s">
        <v>56</v>
      </c>
      <c r="G55" s="71">
        <f>C11+E29+SUM(G38:H46)</f>
        <v>2.9884823020117137</v>
      </c>
      <c r="H55" s="72" t="s">
        <v>46</v>
      </c>
    </row>
    <row r="56" spans="1:8" ht="15.75" thickBot="1" x14ac:dyDescent="0.3"/>
    <row r="57" spans="1:8" ht="15.75" thickBot="1" x14ac:dyDescent="0.3">
      <c r="F57" s="70" t="s">
        <v>57</v>
      </c>
      <c r="G57" s="71">
        <f>C12+E27+SUM(G38:H46)</f>
        <v>3.3866489686783803</v>
      </c>
      <c r="H57" s="72" t="s">
        <v>46</v>
      </c>
    </row>
    <row r="58" spans="1:8" ht="15.75" thickBot="1" x14ac:dyDescent="0.3"/>
    <row r="59" spans="1:8" ht="15.75" thickBot="1" x14ac:dyDescent="0.3">
      <c r="F59" s="70" t="s">
        <v>58</v>
      </c>
      <c r="G59" s="71">
        <f>C13+E27+SUM(G38:H46)</f>
        <v>3.4904823020117144</v>
      </c>
      <c r="H59" s="72" t="s">
        <v>46</v>
      </c>
    </row>
    <row r="60" spans="1:8" ht="15.75" thickBot="1" x14ac:dyDescent="0.3"/>
    <row r="61" spans="1:8" ht="15.75" thickBot="1" x14ac:dyDescent="0.3">
      <c r="F61" s="70" t="s">
        <v>59</v>
      </c>
      <c r="G61" s="71">
        <f>C14+E27+SUM(G38:H46)</f>
        <v>3.6736489686783802</v>
      </c>
      <c r="H61" s="72" t="s">
        <v>46</v>
      </c>
    </row>
  </sheetData>
  <mergeCells count="20">
    <mergeCell ref="A1:H1"/>
    <mergeCell ref="A2:H2"/>
    <mergeCell ref="G38:H38"/>
    <mergeCell ref="G46:H46"/>
    <mergeCell ref="G47:H47"/>
    <mergeCell ref="G39:H39"/>
    <mergeCell ref="G40:H40"/>
    <mergeCell ref="G49:H49"/>
    <mergeCell ref="G41:H41"/>
    <mergeCell ref="G42:H42"/>
    <mergeCell ref="G43:H43"/>
    <mergeCell ref="B8:F8"/>
    <mergeCell ref="C25:E25"/>
    <mergeCell ref="C21:D21"/>
    <mergeCell ref="G48:H48"/>
    <mergeCell ref="G44:H44"/>
    <mergeCell ref="G45:H45"/>
    <mergeCell ref="A34:D34"/>
    <mergeCell ref="G37:H37"/>
    <mergeCell ref="G36:H36"/>
  </mergeCells>
  <pageMargins left="0.7" right="0.7" top="0.81" bottom="2.9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6276583E9A4944AE891592EF72153C" ma:contentTypeVersion="0" ma:contentTypeDescription="Create a new document." ma:contentTypeScope="" ma:versionID="1671add36661400dbebfa0f5f63735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d30f9570d50f077e0749dd7c3e0c5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.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881D81-418A-4322-BF95-A9104C8397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C25032-5FAA-47F6-ABBF-642868D1126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232257F-69A6-4770-A238-9F9D271101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CJ</vt:lpstr>
      <vt:lpstr>Cycle Time</vt:lpstr>
    </vt:vector>
  </TitlesOfParts>
  <Company>Province of British Columbia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bwrussel</dc:creator>
  <cp:lastModifiedBy>Tyler Hodgkinson</cp:lastModifiedBy>
  <cp:lastPrinted>2010-09-22T20:48:29Z</cp:lastPrinted>
  <dcterms:created xsi:type="dcterms:W3CDTF">2010-09-22T18:26:22Z</dcterms:created>
  <dcterms:modified xsi:type="dcterms:W3CDTF">2018-11-27T22:08:25Z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0x010100376276583E9A4944AE891592EF72153C</vt:lpwstr>
  </property>
</Properties>
</file>